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3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1.xml" ContentType="application/vnd.openxmlformats-officedocument.spreadsheetml.revisionLog+xml"/>
  <Override PartName="/xl/revisions/revisionLog17.xml" ContentType="application/vnd.openxmlformats-officedocument.spreadsheetml.revisionLog+xml"/>
  <Override PartName="/xl/revisions/revisionLog2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uperstore\3_APAD\APAD_DAN\Metodikas_inventarizacijas\Tabaka\2021_03_cigaretes\Pedejais\"/>
    </mc:Choice>
  </mc:AlternateContent>
  <bookViews>
    <workbookView xWindow="0" yWindow="0" windowWidth="19200" windowHeight="11250"/>
  </bookViews>
  <sheets>
    <sheet name="Cigaretes" sheetId="1" r:id="rId1"/>
    <sheet name="Nodokļa aprēķina tabula" sheetId="2" r:id="rId2"/>
  </sheets>
  <definedNames>
    <definedName name="_xlnm.Print_Area" localSheetId="0">Cigaretes!$A$16:$O$62</definedName>
    <definedName name="_xlnm.Print_Area" localSheetId="1">'Nodokļa aprēķina tabula'!$A$6:$E$21</definedName>
    <definedName name="Z_7A28A88B_B4A6_4F1E_AEB4_0F23DF09F843_.wvu.PrintArea" localSheetId="0" hidden="1">Cigaretes!$A$16:$O$62</definedName>
    <definedName name="Z_7A28A88B_B4A6_4F1E_AEB4_0F23DF09F843_.wvu.PrintArea" localSheetId="1" hidden="1">'Nodokļa aprēķina tabula'!$A$6:$E$21</definedName>
    <definedName name="Z_C9E02C74_8DAE_4CB4_9BC9_37F6F1C39141_.wvu.PrintArea" localSheetId="0" hidden="1">Cigaretes!$A$16:$O$62</definedName>
    <definedName name="Z_C9E02C74_8DAE_4CB4_9BC9_37F6F1C39141_.wvu.PrintArea" localSheetId="1" hidden="1">'Nodokļa aprēķina tabula'!$A$6:$E$21</definedName>
  </definedNames>
  <calcPr calcId="162913"/>
  <customWorkbookViews>
    <customWorkbookView name="Sandra Gaile - Personal View" guid="{C9E02C74-8DAE-4CB4-9BC9-37F6F1C39141}" mergeInterval="0" personalView="1" maximized="1" xWindow="-8" yWindow="-8" windowWidth="1296" windowHeight="1000" activeSheetId="1"/>
    <customWorkbookView name="Ilze Staškēviča - Personal View" guid="{7A28A88B-B4A6-4F1E-AEB4-0F23DF09F843}" mergeInterval="0" personalView="1" maximized="1" xWindow="-8" yWindow="-8" windowWidth="1552" windowHeight="776" activeSheetId="1"/>
  </customWorkbookViews>
</workbook>
</file>

<file path=xl/calcChain.xml><?xml version="1.0" encoding="utf-8"?>
<calcChain xmlns="http://schemas.openxmlformats.org/spreadsheetml/2006/main">
  <c r="I41" i="1" l="1"/>
  <c r="K41" i="1" s="1"/>
  <c r="L41" i="1" s="1"/>
  <c r="M39" i="1"/>
  <c r="M40" i="1"/>
  <c r="M41" i="1"/>
  <c r="M42" i="1"/>
  <c r="L40" i="1"/>
  <c r="L42" i="1"/>
  <c r="L43" i="1"/>
  <c r="K40" i="1"/>
  <c r="K42" i="1"/>
  <c r="J42" i="1"/>
  <c r="J43" i="1"/>
  <c r="J44" i="1"/>
  <c r="J45" i="1"/>
  <c r="I40" i="1"/>
  <c r="H40" i="1"/>
  <c r="H41" i="1"/>
  <c r="H42" i="1"/>
  <c r="H43" i="1"/>
  <c r="K43" i="1"/>
  <c r="M43" i="1"/>
  <c r="H44" i="1"/>
  <c r="M44" i="1"/>
  <c r="H45" i="1"/>
  <c r="M45" i="1"/>
  <c r="K45" i="1" l="1"/>
  <c r="L45" i="1" s="1"/>
  <c r="K44" i="1"/>
  <c r="L44" i="1" s="1"/>
  <c r="I49" i="1" l="1"/>
  <c r="I48" i="1"/>
  <c r="I38" i="1"/>
  <c r="I39" i="1"/>
  <c r="J46" i="1"/>
  <c r="J47" i="1"/>
  <c r="I28" i="1"/>
  <c r="I29" i="1"/>
  <c r="I30" i="1"/>
  <c r="I31" i="1"/>
  <c r="I32" i="1"/>
  <c r="I33" i="1"/>
  <c r="I34" i="1"/>
  <c r="I35" i="1"/>
  <c r="I36" i="1"/>
  <c r="I37" i="1"/>
  <c r="I27" i="1"/>
  <c r="G49" i="1"/>
  <c r="G48" i="1"/>
  <c r="H39" i="1"/>
  <c r="H46" i="1"/>
  <c r="H47" i="1"/>
  <c r="H38" i="1"/>
  <c r="G28" i="1"/>
  <c r="G29" i="1"/>
  <c r="G30" i="1"/>
  <c r="G31" i="1"/>
  <c r="G32" i="1"/>
  <c r="G33" i="1"/>
  <c r="G34" i="1"/>
  <c r="G35" i="1"/>
  <c r="G36" i="1"/>
  <c r="G37" i="1"/>
  <c r="G27" i="1"/>
  <c r="M47" i="1" l="1"/>
  <c r="M46" i="1"/>
  <c r="K46" i="1" l="1"/>
  <c r="L46" i="1" s="1"/>
  <c r="K47" i="1"/>
  <c r="L47" i="1" s="1"/>
  <c r="K48" i="1" l="1"/>
  <c r="K49" i="1"/>
  <c r="K29" i="1"/>
  <c r="K35" i="1"/>
  <c r="K36" i="1"/>
  <c r="K37" i="1"/>
  <c r="K33" i="1"/>
  <c r="K38" i="1"/>
  <c r="K39" i="1"/>
  <c r="K30" i="1"/>
  <c r="K34" i="1"/>
  <c r="K31" i="1" l="1"/>
  <c r="K32" i="1"/>
  <c r="K28" i="1"/>
  <c r="M36" i="1"/>
  <c r="L36" i="1" l="1"/>
  <c r="M27" i="1" l="1"/>
  <c r="M28" i="1"/>
  <c r="M29" i="1"/>
  <c r="M30" i="1"/>
  <c r="M31" i="1"/>
  <c r="M32" i="1"/>
  <c r="M33" i="1"/>
  <c r="M34" i="1"/>
  <c r="M35" i="1"/>
  <c r="M37" i="1"/>
  <c r="M38" i="1"/>
  <c r="M48" i="1"/>
  <c r="M49" i="1"/>
  <c r="M50" i="1" l="1"/>
  <c r="C14" i="2" s="1"/>
  <c r="L48" i="1"/>
  <c r="L49" i="1"/>
  <c r="L39" i="1" l="1"/>
  <c r="L35" i="1"/>
  <c r="L31" i="1"/>
  <c r="K27" i="1" l="1"/>
  <c r="L27" i="1" s="1"/>
  <c r="L28" i="1"/>
  <c r="L29" i="1"/>
  <c r="L30" i="1"/>
  <c r="L32" i="1"/>
  <c r="L33" i="1"/>
  <c r="L34" i="1"/>
  <c r="L37" i="1"/>
  <c r="L38" i="1"/>
  <c r="L50" i="1" l="1"/>
  <c r="D14" i="2" s="1"/>
</calcChain>
</file>

<file path=xl/sharedStrings.xml><?xml version="1.0" encoding="utf-8"?>
<sst xmlns="http://schemas.openxmlformats.org/spreadsheetml/2006/main" count="87" uniqueCount="68">
  <si>
    <t>(inventarizējamās sabiedrības nosaukums)</t>
  </si>
  <si>
    <t>(inventarizējamās struktūrvienības nosaukums)</t>
  </si>
  <si>
    <t>CIGAREŠU INVENTARIZĀCIJAS SARAKSTA Nr.</t>
  </si>
  <si>
    <t>TABULA Nr.</t>
  </si>
  <si>
    <t>Sastādīts:</t>
  </si>
  <si>
    <t>, pamatojoties uz</t>
  </si>
  <si>
    <t>(dd.mm.gggg.)</t>
  </si>
  <si>
    <t>(rīkojuma datums, Nr.)</t>
  </si>
  <si>
    <t>Nr.
p.k.</t>
  </si>
  <si>
    <t>Cigarešu nosaukums</t>
  </si>
  <si>
    <t>Cigarešu paciņu skaits (gab.)</t>
  </si>
  <si>
    <t>Cigarešu skaits paciņā 
(gab.)</t>
  </si>
  <si>
    <t>Maksimālā mazum-tirdzniecības cena par vienu cigarešu paciņu (EUR)</t>
  </si>
  <si>
    <t>Nodoklis par vienu cigarešu paciņu līdz likmju maiņai (EUR)</t>
  </si>
  <si>
    <t>Nodoklis par vienu cigarešu paciņu pēc likmju maiņas (EUR)</t>
  </si>
  <si>
    <t>Nodokļa starpība par vienu cigarešu paciņu (EUR)</t>
  </si>
  <si>
    <t xml:space="preserve">Nodokļa starpības kopējā summa (EUR) </t>
  </si>
  <si>
    <t>a</t>
  </si>
  <si>
    <t>c</t>
  </si>
  <si>
    <t>d</t>
  </si>
  <si>
    <t>e</t>
  </si>
  <si>
    <t>g</t>
  </si>
  <si>
    <t>h</t>
  </si>
  <si>
    <t>i</t>
  </si>
  <si>
    <t>aprēķina formulas</t>
  </si>
  <si>
    <t>Kopā:</t>
  </si>
  <si>
    <t>X</t>
  </si>
  <si>
    <t>Inventarizācijā piedalās:</t>
  </si>
  <si>
    <t>Inventarizācijas komisijas priekšsēdētājs</t>
  </si>
  <si>
    <t>(amats)</t>
  </si>
  <si>
    <t>(paraksts)</t>
  </si>
  <si>
    <t>Inventarizācijas komisijas locekļi</t>
  </si>
  <si>
    <t>AKCĪZES NODOKĻA STARPĪBAS SUMMAS APRĒĶINA TABULA</t>
  </si>
  <si>
    <t>Nodokļa maksātāja nosaukums, reģistrācijas numurs:</t>
  </si>
  <si>
    <t>Nodokļa maksātāja juridiskā adrese:</t>
  </si>
  <si>
    <t>Struktūrvienību uzskaitījums:</t>
  </si>
  <si>
    <t>Aprēķinātā nodokļa starpības summa (EUR)</t>
  </si>
  <si>
    <t>Aprēķinu sastādīja:</t>
  </si>
  <si>
    <t>(vārds, uzvārds)</t>
  </si>
  <si>
    <t>Komersanta atbildīgā 
amatpersona:</t>
  </si>
  <si>
    <t>Datums:</t>
  </si>
  <si>
    <t>NB</t>
  </si>
  <si>
    <t>1. Tabula aizpildās automātiski, izmantojot datus no iepriekš aizpildītā inventarizācijas saraksta.</t>
  </si>
  <si>
    <t>2. Ja komersantam ir vairākas tirdzniecības un/vai uzglabāšanas vietas (struktūrvienības), tad papildus jāizveido viena kopēja akcīzes nodokļa starpības aprēķina tabula.</t>
  </si>
  <si>
    <t>3. Ja vienai cigarešu cenai atbilst vairāki cigarešu nosaukumi, tad katrs no tiem jāatspoguļo atsvišķā, jaunizveidotā rindā.</t>
  </si>
  <si>
    <t>b</t>
  </si>
  <si>
    <t>Uzskaites kods (numurs)</t>
  </si>
  <si>
    <t>f</t>
  </si>
  <si>
    <t>j</t>
  </si>
  <si>
    <t xml:space="preserve">1.Norādot ailē "c" konkrēto cigarešu nosaukumu, lūdzam ievadīt ailē "d" inventarizācijas rezultātā fiksēto cigarešu paciņu skaitu atbilstoši ailē "f" norādītajai mazumtirdzniecības cenai. </t>
  </si>
  <si>
    <t>2.Gadījumā, ja atlikumā ir cigaretes ar cenu, kura nav norādīta tabulā, lūdzam tabulu papildināt ar rindu, norādot attiecīgo cigarešu paciņas cenu, īpašu uzmanību pievēršot šajā tabulā iestrādātajām formulām.</t>
  </si>
  <si>
    <t>Tabakas izstrādājumu daudzums (cigarešu skaits gabalos)</t>
  </si>
  <si>
    <t>Cigarešu skaits (gab.)</t>
  </si>
  <si>
    <t>k</t>
  </si>
  <si>
    <t>d*e</t>
  </si>
  <si>
    <t>8. Zemāk lūdzam aizpildīt tikai pelēkā krāsā iezīmētās ailes.</t>
  </si>
  <si>
    <t>h-g</t>
  </si>
  <si>
    <t>d*i</t>
  </si>
  <si>
    <t>114,70/1000*
cigarešu 
skaits paciņā</t>
  </si>
  <si>
    <t>(78,70/1000*1+(f/e)*
(20/100))*e</t>
  </si>
  <si>
    <t>121,40/1000*
cigarešu 
skaits paciņā</t>
  </si>
  <si>
    <t>92,50/1000*1+(f/e)*
(15/100))*e</t>
  </si>
  <si>
    <t>Vienotais nodokļa konts</t>
  </si>
  <si>
    <t>LV33TREL1060000300000</t>
  </si>
  <si>
    <r>
      <t xml:space="preserve">6.Ja tiek veikta akcīzes nodokļa </t>
    </r>
    <r>
      <rPr>
        <u/>
        <sz val="12"/>
        <color indexed="10"/>
        <rFont val="Times New Roman"/>
        <family val="1"/>
        <charset val="186"/>
      </rPr>
      <t>marku inventarizācija</t>
    </r>
    <r>
      <rPr>
        <sz val="12"/>
        <color indexed="10"/>
        <rFont val="Times New Roman"/>
        <family val="1"/>
        <charset val="186"/>
      </rPr>
      <t>, tad "c" ailē "Cigarešu nosaukums" norādīt dokumentā (uz kura pamata izsniegtas akcīzes nodokļa markas) norādīto cigarešu nosaukumu atbilstošo numuru.</t>
    </r>
  </si>
  <si>
    <t>7.Ja cigarešu uzskaite tiek veikta pēc uzskaites kodiem (numuriem), tad uzskaitījumu var veikt papildu kolonnā "b".</t>
  </si>
  <si>
    <r>
      <t>4. "g"ailē norādītā aprēķina formula</t>
    </r>
    <r>
      <rPr>
        <i/>
        <sz val="12"/>
        <color rgb="FFFF0000"/>
        <rFont val="Times New Roman"/>
        <family val="1"/>
        <charset val="186"/>
      </rPr>
      <t xml:space="preserve"> 114,70/1000</t>
    </r>
    <r>
      <rPr>
        <sz val="12"/>
        <color rgb="FFFF0000"/>
        <rFont val="Times New Roman"/>
        <family val="1"/>
        <charset val="186"/>
      </rPr>
      <t>*</t>
    </r>
    <r>
      <rPr>
        <i/>
        <sz val="12"/>
        <color rgb="FFFF0000"/>
        <rFont val="Times New Roman"/>
        <family val="1"/>
        <charset val="186"/>
      </rPr>
      <t xml:space="preserve">cigarešu skaits paciņā </t>
    </r>
    <r>
      <rPr>
        <sz val="12"/>
        <color rgb="FFFF0000"/>
        <rFont val="Times New Roman"/>
        <family val="1"/>
        <charset val="186"/>
      </rPr>
      <t>attiecas tikai uz to cigarešu kategoriju, uz kuru akcīzes nodokļa markām norāditā MMC ir vienāda vai mazāka par 3,60 EUR (ja paciņā ir 20 cigaretes).</t>
    </r>
  </si>
  <si>
    <r>
      <t>5. "h" ailē norādītā aprēķina formula</t>
    </r>
    <r>
      <rPr>
        <i/>
        <sz val="12"/>
        <color rgb="FFFF0000"/>
        <rFont val="Times New Roman"/>
        <family val="1"/>
        <charset val="186"/>
      </rPr>
      <t xml:space="preserve"> 121,40/1000</t>
    </r>
    <r>
      <rPr>
        <sz val="12"/>
        <color rgb="FFFF0000"/>
        <rFont val="Times New Roman"/>
        <family val="1"/>
        <charset val="186"/>
      </rPr>
      <t>*</t>
    </r>
    <r>
      <rPr>
        <i/>
        <sz val="12"/>
        <color rgb="FFFF0000"/>
        <rFont val="Times New Roman"/>
        <family val="1"/>
        <charset val="186"/>
      </rPr>
      <t xml:space="preserve">cigarešu skaits paciņā </t>
    </r>
    <r>
      <rPr>
        <sz val="12"/>
        <color rgb="FFFF0000"/>
        <rFont val="Times New Roman"/>
        <family val="1"/>
        <charset val="186"/>
      </rPr>
      <t>attiecas tikai uz to cigarešu kategoriju, uz kuru akcīzes nodokļa markām norāditā MMC ir vienāda vai mazāka par 3,80 EUR (ja paciņā ir 20 cigaretes).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</si>
</sst>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0"/>
      <color theme="1"/>
      <name val="Arial"/>
      <family val="2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sz val="10"/>
      <name val="Times New Roman"/>
      <family val="1"/>
      <charset val="186"/>
    </font>
    <font>
      <b/>
      <sz val="14"/>
      <name val="Times New Roman"/>
      <family val="1"/>
      <charset val="186"/>
    </font>
    <font>
      <sz val="11"/>
      <name val="Times New Roman"/>
      <family val="1"/>
      <charset val="186"/>
    </font>
    <font>
      <i/>
      <sz val="9"/>
      <name val="Times New Roman"/>
      <family val="1"/>
      <charset val="186"/>
    </font>
    <font>
      <sz val="14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color indexed="10"/>
      <name val="Times New Roman"/>
      <family val="1"/>
      <charset val="186"/>
    </font>
    <font>
      <sz val="12"/>
      <color indexed="10"/>
      <name val="Times New Roman"/>
      <family val="1"/>
      <charset val="186"/>
    </font>
    <font>
      <u/>
      <sz val="12"/>
      <color indexed="10"/>
      <name val="Times New Roman"/>
      <family val="1"/>
      <charset val="186"/>
    </font>
    <font>
      <sz val="12"/>
      <color rgb="FFFF0000"/>
      <name val="Times New Roman"/>
      <family val="1"/>
      <charset val="186"/>
    </font>
    <font>
      <i/>
      <sz val="12"/>
      <color rgb="FFFF0000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154">
    <xf numFmtId="0" fontId="0" fillId="0" borderId="0" xfId="0"/>
    <xf numFmtId="49" fontId="2" fillId="0" borderId="0" xfId="1" applyNumberFormat="1" applyFont="1" applyBorder="1" applyAlignment="1">
      <alignment horizontal="left" vertical="center" wrapText="1"/>
    </xf>
    <xf numFmtId="0" fontId="3" fillId="0" borderId="0" xfId="1" applyFont="1"/>
    <xf numFmtId="0" fontId="4" fillId="0" borderId="0" xfId="1" applyFont="1" applyAlignment="1">
      <alignment horizontal="right"/>
    </xf>
    <xf numFmtId="2" fontId="4" fillId="0" borderId="0" xfId="1" applyNumberFormat="1" applyFont="1" applyAlignment="1">
      <alignment horizontal="center"/>
    </xf>
    <xf numFmtId="2" fontId="4" fillId="0" borderId="0" xfId="1" applyNumberFormat="1" applyFont="1" applyBorder="1" applyAlignment="1"/>
    <xf numFmtId="0" fontId="2" fillId="0" borderId="0" xfId="1" applyFont="1" applyAlignment="1"/>
    <xf numFmtId="0" fontId="2" fillId="0" borderId="0" xfId="1" applyFont="1" applyAlignment="1">
      <alignment horizontal="right"/>
    </xf>
    <xf numFmtId="0" fontId="2" fillId="0" borderId="0" xfId="1" applyFont="1" applyAlignment="1">
      <alignment horizontal="left"/>
    </xf>
    <xf numFmtId="0" fontId="4" fillId="0" borderId="0" xfId="1" applyFont="1" applyBorder="1"/>
    <xf numFmtId="0" fontId="4" fillId="0" borderId="0" xfId="1" applyFont="1" applyBorder="1" applyAlignment="1"/>
    <xf numFmtId="2" fontId="3" fillId="0" borderId="0" xfId="1" applyNumberFormat="1" applyFont="1" applyBorder="1" applyAlignment="1"/>
    <xf numFmtId="0" fontId="5" fillId="0" borderId="3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3" fontId="5" fillId="0" borderId="4" xfId="1" applyNumberFormat="1" applyFont="1" applyBorder="1" applyAlignment="1">
      <alignment horizontal="center" vertical="center" wrapText="1"/>
    </xf>
    <xf numFmtId="0" fontId="5" fillId="0" borderId="5" xfId="1" applyNumberFormat="1" applyFont="1" applyFill="1" applyBorder="1" applyAlignment="1">
      <alignment horizontal="center" vertical="center" wrapText="1"/>
    </xf>
    <xf numFmtId="0" fontId="5" fillId="0" borderId="5" xfId="1" applyFont="1" applyFill="1" applyBorder="1" applyAlignment="1">
      <alignment horizontal="center" vertical="center" wrapText="1"/>
    </xf>
    <xf numFmtId="2" fontId="5" fillId="0" borderId="6" xfId="1" applyNumberFormat="1" applyFont="1" applyBorder="1" applyAlignment="1">
      <alignment horizontal="center" vertical="center" wrapText="1"/>
    </xf>
    <xf numFmtId="2" fontId="5" fillId="0" borderId="7" xfId="1" applyNumberFormat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0" fontId="5" fillId="0" borderId="9" xfId="1" applyFont="1" applyBorder="1" applyAlignment="1">
      <alignment horizontal="center" vertical="center" wrapText="1"/>
    </xf>
    <xf numFmtId="3" fontId="5" fillId="0" borderId="9" xfId="1" applyNumberFormat="1" applyFont="1" applyBorder="1" applyAlignment="1">
      <alignment horizontal="center" vertical="center" wrapText="1"/>
    </xf>
    <xf numFmtId="0" fontId="5" fillId="0" borderId="10" xfId="1" applyNumberFormat="1" applyFont="1" applyFill="1" applyBorder="1" applyAlignment="1">
      <alignment horizontal="center" vertical="center" wrapText="1"/>
    </xf>
    <xf numFmtId="2" fontId="5" fillId="0" borderId="13" xfId="1" applyNumberFormat="1" applyFont="1" applyBorder="1" applyAlignment="1">
      <alignment horizontal="center" vertical="center" wrapText="1"/>
    </xf>
    <xf numFmtId="2" fontId="5" fillId="0" borderId="14" xfId="1" applyNumberFormat="1" applyFont="1" applyBorder="1" applyAlignment="1">
      <alignment horizontal="center" vertical="center" wrapText="1"/>
    </xf>
    <xf numFmtId="3" fontId="3" fillId="0" borderId="0" xfId="1" applyNumberFormat="1" applyFont="1"/>
    <xf numFmtId="2" fontId="3" fillId="0" borderId="0" xfId="1" applyNumberFormat="1" applyFont="1"/>
    <xf numFmtId="0" fontId="2" fillId="0" borderId="1" xfId="1" applyFont="1" applyBorder="1" applyAlignment="1">
      <alignment horizontal="center"/>
    </xf>
    <xf numFmtId="2" fontId="3" fillId="0" borderId="1" xfId="1" applyNumberFormat="1" applyFont="1" applyBorder="1" applyAlignment="1"/>
    <xf numFmtId="0" fontId="3" fillId="0" borderId="0" xfId="1" applyFont="1" applyBorder="1" applyAlignment="1">
      <alignment horizontal="center" vertical="top"/>
    </xf>
    <xf numFmtId="0" fontId="3" fillId="0" borderId="2" xfId="1" applyFont="1" applyBorder="1" applyAlignment="1">
      <alignment horizontal="center" vertical="top"/>
    </xf>
    <xf numFmtId="0" fontId="2" fillId="0" borderId="16" xfId="1" applyFont="1" applyBorder="1" applyAlignment="1">
      <alignment horizontal="center" vertical="center" wrapText="1"/>
    </xf>
    <xf numFmtId="0" fontId="2" fillId="0" borderId="16" xfId="1" applyFont="1" applyBorder="1" applyAlignment="1">
      <alignment horizontal="center" vertical="top" wrapText="1"/>
    </xf>
    <xf numFmtId="0" fontId="5" fillId="0" borderId="0" xfId="1" applyFont="1" applyFill="1" applyBorder="1" applyAlignment="1" applyProtection="1">
      <alignment horizontal="center" vertical="center" wrapText="1"/>
      <protection locked="0"/>
    </xf>
    <xf numFmtId="3" fontId="5" fillId="0" borderId="17" xfId="1" applyNumberFormat="1" applyFont="1" applyBorder="1" applyAlignment="1">
      <alignment horizontal="right" vertical="center" wrapText="1"/>
    </xf>
    <xf numFmtId="2" fontId="5" fillId="0" borderId="17" xfId="1" applyNumberFormat="1" applyFont="1" applyBorder="1" applyAlignment="1">
      <alignment horizontal="right" vertical="center" wrapText="1"/>
    </xf>
    <xf numFmtId="0" fontId="1" fillId="0" borderId="0" xfId="0" applyFont="1" applyAlignment="1">
      <alignment horizontal="left" vertical="center"/>
    </xf>
    <xf numFmtId="0" fontId="9" fillId="0" borderId="0" xfId="1" applyFont="1" applyBorder="1" applyAlignment="1" applyProtection="1">
      <alignment horizontal="left" wrapText="1"/>
      <protection locked="0"/>
    </xf>
    <xf numFmtId="0" fontId="3" fillId="0" borderId="0" xfId="1" applyNumberFormat="1" applyFont="1" applyBorder="1" applyAlignment="1">
      <alignment horizontal="right"/>
    </xf>
    <xf numFmtId="2" fontId="5" fillId="0" borderId="0" xfId="1" applyNumberFormat="1" applyFont="1" applyBorder="1" applyAlignment="1" applyProtection="1">
      <alignment vertical="center"/>
      <protection locked="0"/>
    </xf>
    <xf numFmtId="2" fontId="5" fillId="0" borderId="0" xfId="1" applyNumberFormat="1" applyFont="1" applyFill="1" applyBorder="1" applyAlignment="1" applyProtection="1">
      <alignment vertical="center"/>
      <protection locked="0"/>
    </xf>
    <xf numFmtId="0" fontId="2" fillId="0" borderId="0" xfId="1" applyFont="1" applyProtection="1">
      <protection locked="0"/>
    </xf>
    <xf numFmtId="0" fontId="2" fillId="0" borderId="1" xfId="1" applyFont="1" applyBorder="1" applyAlignment="1" applyProtection="1">
      <alignment horizontal="center"/>
      <protection locked="0"/>
    </xf>
    <xf numFmtId="0" fontId="2" fillId="0" borderId="0" xfId="1" applyFont="1" applyAlignment="1" applyProtection="1">
      <protection locked="0"/>
    </xf>
    <xf numFmtId="0" fontId="3" fillId="0" borderId="2" xfId="1" applyFont="1" applyBorder="1" applyAlignment="1" applyProtection="1">
      <alignment horizontal="left" vertical="top"/>
      <protection locked="0"/>
    </xf>
    <xf numFmtId="0" fontId="2" fillId="0" borderId="0" xfId="1" applyFont="1" applyAlignment="1" applyProtection="1">
      <alignment wrapText="1"/>
      <protection locked="0"/>
    </xf>
    <xf numFmtId="0" fontId="2" fillId="0" borderId="1" xfId="1" applyFont="1" applyBorder="1" applyAlignment="1" applyProtection="1">
      <alignment horizontal="left"/>
      <protection locked="0"/>
    </xf>
    <xf numFmtId="0" fontId="10" fillId="0" borderId="0" xfId="1" applyFont="1" applyFill="1" applyAlignment="1">
      <alignment wrapText="1"/>
    </xf>
    <xf numFmtId="0" fontId="3" fillId="0" borderId="22" xfId="1" applyFont="1" applyBorder="1"/>
    <xf numFmtId="0" fontId="3" fillId="0" borderId="23" xfId="1" applyFont="1" applyBorder="1"/>
    <xf numFmtId="0" fontId="3" fillId="0" borderId="2" xfId="1" applyFont="1" applyBorder="1" applyAlignment="1" applyProtection="1">
      <alignment horizontal="center" vertical="top"/>
      <protection locked="0"/>
    </xf>
    <xf numFmtId="0" fontId="2" fillId="0" borderId="1" xfId="1" applyFont="1" applyBorder="1" applyAlignment="1" applyProtection="1">
      <alignment horizontal="center"/>
      <protection locked="0"/>
    </xf>
    <xf numFmtId="0" fontId="3" fillId="0" borderId="0" xfId="1" applyFont="1" applyAlignment="1" applyProtection="1">
      <alignment horizontal="center" vertical="top"/>
      <protection locked="0"/>
    </xf>
    <xf numFmtId="0" fontId="2" fillId="0" borderId="0" xfId="1" applyFont="1" applyAlignment="1"/>
    <xf numFmtId="0" fontId="10" fillId="0" borderId="0" xfId="1" applyFont="1" applyAlignment="1">
      <alignment horizontal="left" wrapText="1"/>
    </xf>
    <xf numFmtId="0" fontId="10" fillId="0" borderId="0" xfId="1" applyFont="1" applyAlignment="1">
      <alignment horizontal="left"/>
    </xf>
    <xf numFmtId="0" fontId="5" fillId="0" borderId="6" xfId="1" applyFont="1" applyFill="1" applyBorder="1" applyAlignment="1">
      <alignment horizontal="center" vertical="center" wrapText="1"/>
    </xf>
    <xf numFmtId="2" fontId="6" fillId="0" borderId="24" xfId="1" applyNumberFormat="1" applyFont="1" applyFill="1" applyBorder="1" applyAlignment="1">
      <alignment horizontal="center" vertical="center" wrapText="1"/>
    </xf>
    <xf numFmtId="3" fontId="5" fillId="0" borderId="16" xfId="1" applyNumberFormat="1" applyFont="1" applyBorder="1" applyAlignment="1">
      <alignment horizontal="center" vertical="center" wrapText="1"/>
    </xf>
    <xf numFmtId="2" fontId="6" fillId="0" borderId="8" xfId="1" applyNumberFormat="1" applyFont="1" applyFill="1" applyBorder="1" applyAlignment="1">
      <alignment horizontal="center" vertical="center" wrapText="1"/>
    </xf>
    <xf numFmtId="2" fontId="6" fillId="0" borderId="14" xfId="1" applyNumberFormat="1" applyFont="1" applyFill="1" applyBorder="1" applyAlignment="1">
      <alignment horizontal="center" vertical="center" wrapText="1"/>
    </xf>
    <xf numFmtId="2" fontId="6" fillId="0" borderId="9" xfId="1" applyNumberFormat="1" applyFont="1" applyBorder="1" applyAlignment="1">
      <alignment horizontal="center" vertical="center"/>
    </xf>
    <xf numFmtId="2" fontId="6" fillId="0" borderId="14" xfId="1" applyNumberFormat="1" applyFont="1" applyBorder="1" applyAlignment="1">
      <alignment horizontal="center" vertical="center"/>
    </xf>
    <xf numFmtId="0" fontId="10" fillId="0" borderId="0" xfId="1" applyFont="1" applyAlignment="1">
      <alignment wrapText="1"/>
    </xf>
    <xf numFmtId="49" fontId="10" fillId="0" borderId="0" xfId="1" applyNumberFormat="1" applyFont="1" applyBorder="1" applyAlignment="1">
      <alignment vertical="center" wrapText="1"/>
    </xf>
    <xf numFmtId="0" fontId="12" fillId="0" borderId="0" xfId="1" applyFont="1" applyFill="1" applyAlignment="1">
      <alignment wrapText="1"/>
    </xf>
    <xf numFmtId="0" fontId="10" fillId="0" borderId="0" xfId="1" applyFont="1" applyAlignment="1"/>
    <xf numFmtId="4" fontId="3" fillId="0" borderId="22" xfId="1" applyNumberFormat="1" applyFont="1" applyFill="1" applyBorder="1" applyAlignment="1">
      <alignment horizontal="right"/>
    </xf>
    <xf numFmtId="4" fontId="3" fillId="0" borderId="23" xfId="1" applyNumberFormat="1" applyFont="1" applyFill="1" applyBorder="1" applyAlignment="1">
      <alignment horizontal="right"/>
    </xf>
    <xf numFmtId="4" fontId="3" fillId="0" borderId="21" xfId="1" applyNumberFormat="1" applyFont="1" applyFill="1" applyBorder="1" applyAlignment="1">
      <alignment horizontal="right"/>
    </xf>
    <xf numFmtId="3" fontId="8" fillId="0" borderId="25" xfId="1" applyNumberFormat="1" applyFont="1" applyFill="1" applyBorder="1" applyAlignment="1">
      <alignment horizontal="right"/>
    </xf>
    <xf numFmtId="3" fontId="3" fillId="0" borderId="26" xfId="1" applyNumberFormat="1" applyFont="1" applyFill="1" applyBorder="1" applyAlignment="1">
      <alignment horizontal="right"/>
    </xf>
    <xf numFmtId="3" fontId="3" fillId="0" borderId="27" xfId="1" applyNumberFormat="1" applyFont="1" applyFill="1" applyBorder="1" applyAlignment="1">
      <alignment horizontal="right"/>
    </xf>
    <xf numFmtId="3" fontId="3" fillId="2" borderId="21" xfId="1" applyNumberFormat="1" applyFont="1" applyFill="1" applyBorder="1" applyAlignment="1">
      <alignment horizontal="right"/>
    </xf>
    <xf numFmtId="3" fontId="3" fillId="2" borderId="22" xfId="1" applyNumberFormat="1" applyFont="1" applyFill="1" applyBorder="1" applyAlignment="1">
      <alignment horizontal="right"/>
    </xf>
    <xf numFmtId="3" fontId="3" fillId="2" borderId="23" xfId="1" applyNumberFormat="1" applyFont="1" applyFill="1" applyBorder="1" applyAlignment="1">
      <alignment horizontal="right"/>
    </xf>
    <xf numFmtId="0" fontId="3" fillId="0" borderId="21" xfId="1" applyFont="1" applyBorder="1"/>
    <xf numFmtId="0" fontId="3" fillId="0" borderId="29" xfId="1" applyFont="1" applyBorder="1"/>
    <xf numFmtId="3" fontId="8" fillId="0" borderId="26" xfId="1" applyNumberFormat="1" applyFont="1" applyFill="1" applyBorder="1" applyAlignment="1">
      <alignment horizontal="right" vertical="center" wrapText="1"/>
    </xf>
    <xf numFmtId="4" fontId="3" fillId="0" borderId="30" xfId="1" applyNumberFormat="1" applyFont="1" applyBorder="1" applyAlignment="1">
      <alignment horizontal="right"/>
    </xf>
    <xf numFmtId="4" fontId="3" fillId="0" borderId="31" xfId="1" applyNumberFormat="1" applyFont="1" applyBorder="1" applyAlignment="1">
      <alignment horizontal="right"/>
    </xf>
    <xf numFmtId="4" fontId="3" fillId="0" borderId="32" xfId="1" applyNumberFormat="1" applyFont="1" applyBorder="1" applyAlignment="1">
      <alignment horizontal="right"/>
    </xf>
    <xf numFmtId="4" fontId="3" fillId="0" borderId="33" xfId="1" applyNumberFormat="1" applyFont="1" applyBorder="1" applyAlignment="1">
      <alignment horizontal="right"/>
    </xf>
    <xf numFmtId="4" fontId="3" fillId="0" borderId="34" xfId="1" applyNumberFormat="1" applyFont="1" applyBorder="1" applyAlignment="1">
      <alignment horizontal="right"/>
    </xf>
    <xf numFmtId="4" fontId="3" fillId="0" borderId="35" xfId="1" applyNumberFormat="1" applyFont="1" applyBorder="1" applyAlignment="1">
      <alignment horizontal="right"/>
    </xf>
    <xf numFmtId="3" fontId="0" fillId="0" borderId="36" xfId="0" applyNumberFormat="1" applyBorder="1"/>
    <xf numFmtId="0" fontId="3" fillId="2" borderId="39" xfId="1" applyFont="1" applyFill="1" applyBorder="1" applyAlignment="1">
      <alignment horizontal="right"/>
    </xf>
    <xf numFmtId="0" fontId="3" fillId="2" borderId="18" xfId="1" applyFont="1" applyFill="1" applyBorder="1" applyAlignment="1">
      <alignment horizontal="right"/>
    </xf>
    <xf numFmtId="0" fontId="3" fillId="2" borderId="2" xfId="1" applyFont="1" applyFill="1" applyBorder="1" applyAlignment="1">
      <alignment horizontal="right"/>
    </xf>
    <xf numFmtId="3" fontId="0" fillId="0" borderId="37" xfId="0" applyNumberFormat="1" applyBorder="1"/>
    <xf numFmtId="3" fontId="0" fillId="0" borderId="38" xfId="0" applyNumberFormat="1" applyBorder="1"/>
    <xf numFmtId="3" fontId="3" fillId="0" borderId="27" xfId="1" applyNumberFormat="1" applyFont="1" applyFill="1" applyBorder="1" applyAlignment="1">
      <alignment horizontal="right" vertical="center" wrapText="1"/>
    </xf>
    <xf numFmtId="0" fontId="3" fillId="0" borderId="16" xfId="1" applyFont="1" applyBorder="1" applyAlignment="1">
      <alignment horizontal="right"/>
    </xf>
    <xf numFmtId="0" fontId="3" fillId="0" borderId="11" xfId="1" applyFont="1" applyBorder="1" applyAlignment="1">
      <alignment horizontal="right"/>
    </xf>
    <xf numFmtId="0" fontId="8" fillId="0" borderId="16" xfId="1" applyFont="1" applyBorder="1" applyAlignment="1">
      <alignment horizontal="center"/>
    </xf>
    <xf numFmtId="3" fontId="8" fillId="0" borderId="16" xfId="1" applyNumberFormat="1" applyFont="1" applyBorder="1" applyAlignment="1">
      <alignment horizontal="center"/>
    </xf>
    <xf numFmtId="0" fontId="8" fillId="0" borderId="11" xfId="1" applyFont="1" applyFill="1" applyBorder="1" applyAlignment="1">
      <alignment horizontal="center"/>
    </xf>
    <xf numFmtId="2" fontId="8" fillId="0" borderId="3" xfId="1" applyNumberFormat="1" applyFont="1" applyBorder="1" applyAlignment="1">
      <alignment horizontal="center"/>
    </xf>
    <xf numFmtId="2" fontId="8" fillId="0" borderId="7" xfId="1" applyNumberFormat="1" applyFont="1" applyBorder="1" applyAlignment="1">
      <alignment horizontal="center"/>
    </xf>
    <xf numFmtId="2" fontId="8" fillId="0" borderId="12" xfId="1" applyNumberFormat="1" applyFont="1" applyBorder="1" applyAlignment="1">
      <alignment horizontal="center"/>
    </xf>
    <xf numFmtId="2" fontId="8" fillId="0" borderId="4" xfId="1" applyNumberFormat="1" applyFont="1" applyBorder="1" applyAlignment="1">
      <alignment horizontal="center"/>
    </xf>
    <xf numFmtId="2" fontId="8" fillId="0" borderId="7" xfId="1" applyNumberFormat="1" applyFont="1" applyBorder="1" applyAlignment="1">
      <alignment horizontal="right"/>
    </xf>
    <xf numFmtId="1" fontId="8" fillId="0" borderId="12" xfId="1" applyNumberFormat="1" applyFont="1" applyBorder="1" applyAlignment="1">
      <alignment horizontal="right"/>
    </xf>
    <xf numFmtId="0" fontId="3" fillId="0" borderId="28" xfId="1" applyFont="1" applyBorder="1"/>
    <xf numFmtId="0" fontId="3" fillId="0" borderId="40" xfId="1" applyFont="1" applyBorder="1"/>
    <xf numFmtId="4" fontId="3" fillId="4" borderId="18" xfId="1" applyNumberFormat="1" applyFont="1" applyFill="1" applyBorder="1" applyAlignment="1">
      <alignment horizontal="right" vertical="center" wrapText="1"/>
    </xf>
    <xf numFmtId="4" fontId="3" fillId="4" borderId="2" xfId="1" applyNumberFormat="1" applyFont="1" applyFill="1" applyBorder="1" applyAlignment="1">
      <alignment horizontal="right" vertical="center" wrapText="1"/>
    </xf>
    <xf numFmtId="4" fontId="3" fillId="4" borderId="28" xfId="1" applyNumberFormat="1" applyFont="1" applyFill="1" applyBorder="1" applyAlignment="1">
      <alignment horizontal="right" vertical="center" wrapText="1"/>
    </xf>
    <xf numFmtId="4" fontId="3" fillId="4" borderId="40" xfId="1" applyNumberFormat="1" applyFont="1" applyFill="1" applyBorder="1" applyAlignment="1">
      <alignment horizontal="right" vertical="center" wrapText="1"/>
    </xf>
    <xf numFmtId="0" fontId="0" fillId="0" borderId="1" xfId="0" applyBorder="1"/>
    <xf numFmtId="0" fontId="0" fillId="0" borderId="0" xfId="0" applyBorder="1"/>
    <xf numFmtId="0" fontId="3" fillId="0" borderId="2" xfId="1" applyFont="1" applyBorder="1" applyAlignment="1">
      <alignment horizontal="center" vertical="top"/>
    </xf>
    <xf numFmtId="49" fontId="2" fillId="0" borderId="1" xfId="1" applyNumberFormat="1" applyFont="1" applyBorder="1" applyAlignment="1">
      <alignment horizontal="center" vertical="center"/>
    </xf>
    <xf numFmtId="49" fontId="2" fillId="0" borderId="1" xfId="1" applyNumberFormat="1" applyFont="1" applyBorder="1" applyAlignment="1">
      <alignment horizontal="center" vertical="center" wrapText="1"/>
    </xf>
    <xf numFmtId="0" fontId="10" fillId="0" borderId="0" xfId="1" applyFont="1" applyAlignment="1">
      <alignment horizontal="center" wrapText="1"/>
    </xf>
    <xf numFmtId="0" fontId="10" fillId="0" borderId="0" xfId="1" applyFont="1" applyAlignment="1">
      <alignment horizontal="left" wrapText="1"/>
    </xf>
    <xf numFmtId="49" fontId="10" fillId="0" borderId="0" xfId="1" applyNumberFormat="1" applyFont="1" applyBorder="1" applyAlignment="1">
      <alignment horizontal="left" vertical="center" wrapText="1"/>
    </xf>
    <xf numFmtId="2" fontId="5" fillId="0" borderId="6" xfId="1" applyNumberFormat="1" applyFont="1" applyBorder="1" applyAlignment="1">
      <alignment horizontal="center" vertical="center" wrapText="1"/>
    </xf>
    <xf numFmtId="2" fontId="5" fillId="0" borderId="4" xfId="1" applyNumberFormat="1" applyFont="1" applyBorder="1" applyAlignment="1">
      <alignment horizontal="center" vertical="center" wrapText="1"/>
    </xf>
    <xf numFmtId="2" fontId="5" fillId="0" borderId="11" xfId="1" applyNumberFormat="1" applyFont="1" applyBorder="1" applyAlignment="1">
      <alignment horizontal="center" vertical="center" wrapText="1"/>
    </xf>
    <xf numFmtId="2" fontId="5" fillId="0" borderId="12" xfId="1" applyNumberFormat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top"/>
    </xf>
    <xf numFmtId="0" fontId="4" fillId="0" borderId="0" xfId="1" applyFont="1" applyAlignment="1">
      <alignment horizontal="right"/>
    </xf>
    <xf numFmtId="0" fontId="4" fillId="0" borderId="1" xfId="1" applyFont="1" applyBorder="1" applyAlignment="1">
      <alignment horizontal="center"/>
    </xf>
    <xf numFmtId="2" fontId="4" fillId="0" borderId="0" xfId="1" applyNumberFormat="1" applyFont="1" applyAlignment="1">
      <alignment horizontal="center"/>
    </xf>
    <xf numFmtId="49" fontId="4" fillId="0" borderId="0" xfId="1" applyNumberFormat="1" applyFont="1" applyBorder="1" applyAlignment="1">
      <alignment horizontal="center"/>
    </xf>
    <xf numFmtId="0" fontId="3" fillId="0" borderId="1" xfId="1" applyFont="1" applyBorder="1" applyAlignment="1">
      <alignment horizontal="center"/>
    </xf>
    <xf numFmtId="0" fontId="2" fillId="0" borderId="0" xfId="1" applyFont="1" applyAlignment="1">
      <alignment horizontal="left"/>
    </xf>
    <xf numFmtId="0" fontId="3" fillId="0" borderId="2" xfId="1" applyFont="1" applyBorder="1" applyAlignment="1">
      <alignment horizontal="center"/>
    </xf>
    <xf numFmtId="0" fontId="6" fillId="0" borderId="11" xfId="1" applyFont="1" applyBorder="1" applyAlignment="1">
      <alignment horizontal="right" vertical="center"/>
    </xf>
    <xf numFmtId="0" fontId="6" fillId="0" borderId="15" xfId="1" applyFont="1" applyBorder="1" applyAlignment="1">
      <alignment horizontal="right" vertical="center"/>
    </xf>
    <xf numFmtId="0" fontId="2" fillId="0" borderId="0" xfId="1" applyFont="1" applyAlignment="1"/>
    <xf numFmtId="0" fontId="2" fillId="0" borderId="1" xfId="1" applyFont="1" applyBorder="1" applyAlignment="1">
      <alignment horizontal="center"/>
    </xf>
    <xf numFmtId="2" fontId="3" fillId="0" borderId="2" xfId="1" applyNumberFormat="1" applyFont="1" applyBorder="1" applyAlignment="1">
      <alignment horizontal="center" vertical="top"/>
    </xf>
    <xf numFmtId="2" fontId="3" fillId="0" borderId="0" xfId="1" applyNumberFormat="1" applyFont="1" applyBorder="1" applyAlignment="1">
      <alignment horizontal="center" vertical="top"/>
    </xf>
    <xf numFmtId="0" fontId="3" fillId="0" borderId="2" xfId="1" applyFont="1" applyBorder="1" applyAlignment="1" applyProtection="1">
      <alignment horizontal="left" vertical="top"/>
      <protection locked="0"/>
    </xf>
    <xf numFmtId="0" fontId="9" fillId="3" borderId="19" xfId="1" applyFont="1" applyFill="1" applyBorder="1" applyAlignment="1" applyProtection="1">
      <alignment horizontal="center" vertical="center" wrapText="1"/>
      <protection locked="0"/>
    </xf>
    <xf numFmtId="0" fontId="9" fillId="3" borderId="20" xfId="1" applyFont="1" applyFill="1" applyBorder="1" applyAlignment="1" applyProtection="1">
      <alignment horizontal="center" vertical="center" wrapText="1"/>
      <protection locked="0"/>
    </xf>
    <xf numFmtId="0" fontId="2" fillId="0" borderId="1" xfId="1" applyFont="1" applyBorder="1" applyAlignment="1" applyProtection="1">
      <alignment horizontal="center"/>
      <protection locked="0"/>
    </xf>
    <xf numFmtId="0" fontId="10" fillId="0" borderId="0" xfId="1" applyFont="1" applyFill="1" applyAlignment="1"/>
    <xf numFmtId="0" fontId="10" fillId="0" borderId="0" xfId="1" applyFont="1" applyFill="1" applyAlignment="1">
      <alignment vertical="top" wrapText="1"/>
    </xf>
    <xf numFmtId="0" fontId="10" fillId="0" borderId="0" xfId="1" applyFont="1" applyFill="1" applyAlignment="1">
      <alignment wrapText="1"/>
    </xf>
    <xf numFmtId="0" fontId="5" fillId="0" borderId="3" xfId="1" applyFont="1" applyBorder="1" applyAlignment="1" applyProtection="1">
      <alignment horizontal="center" vertical="center" wrapText="1"/>
      <protection locked="0"/>
    </xf>
    <xf numFmtId="0" fontId="5" fillId="0" borderId="7" xfId="1" applyFont="1" applyBorder="1" applyAlignment="1" applyProtection="1">
      <alignment horizontal="center" vertical="center" wrapText="1"/>
      <protection locked="0"/>
    </xf>
    <xf numFmtId="0" fontId="4" fillId="0" borderId="0" xfId="1" applyFont="1" applyBorder="1" applyAlignment="1" applyProtection="1">
      <alignment horizontal="left" vertical="center"/>
      <protection locked="0"/>
    </xf>
    <xf numFmtId="0" fontId="2" fillId="0" borderId="0" xfId="1" applyFont="1" applyAlignment="1" applyProtection="1">
      <alignment wrapText="1"/>
      <protection locked="0"/>
    </xf>
    <xf numFmtId="0" fontId="2" fillId="0" borderId="0" xfId="1" applyFont="1" applyAlignment="1" applyProtection="1">
      <protection locked="0"/>
    </xf>
    <xf numFmtId="0" fontId="4" fillId="0" borderId="1" xfId="1" applyFont="1" applyBorder="1" applyAlignment="1" applyProtection="1">
      <protection locked="0"/>
    </xf>
    <xf numFmtId="0" fontId="7" fillId="0" borderId="18" xfId="1" applyFont="1" applyBorder="1" applyAlignment="1" applyProtection="1">
      <protection locked="0"/>
    </xf>
    <xf numFmtId="0" fontId="2" fillId="0" borderId="0" xfId="1" applyFont="1" applyAlignment="1" applyProtection="1">
      <alignment horizontal="center"/>
      <protection locked="0"/>
    </xf>
    <xf numFmtId="0" fontId="8" fillId="0" borderId="0" xfId="1" applyFont="1" applyBorder="1" applyAlignment="1" applyProtection="1">
      <alignment horizontal="center"/>
      <protection locked="0"/>
    </xf>
    <xf numFmtId="4" fontId="3" fillId="0" borderId="41" xfId="1" applyNumberFormat="1" applyFont="1" applyFill="1" applyBorder="1" applyAlignment="1">
      <alignment horizontal="right"/>
    </xf>
    <xf numFmtId="2" fontId="0" fillId="0" borderId="22" xfId="0" applyNumberFormat="1" applyBorder="1"/>
    <xf numFmtId="0" fontId="12" fillId="0" borderId="0" xfId="1" applyFont="1" applyFill="1" applyAlignment="1">
      <alignment horizontal="left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usernames" Target="revisions/userNames.xml"/><Relationship Id="rId3" Type="http://schemas.openxmlformats.org/officeDocument/2006/relationships/theme" Target="theme/theme1.xml"/><Relationship Id="rId7" Type="http://schemas.openxmlformats.org/officeDocument/2006/relationships/revisionHeaders" Target="revisions/revisionHeader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8" Type="http://schemas.openxmlformats.org/officeDocument/2006/relationships/revisionLog" Target="NULL"/><Relationship Id="rId13" Type="http://schemas.openxmlformats.org/officeDocument/2006/relationships/revisionLog" Target="NULL"/><Relationship Id="rId18" Type="http://schemas.openxmlformats.org/officeDocument/2006/relationships/revisionLog" Target="revisionLog1.xml"/><Relationship Id="rId3" Type="http://schemas.openxmlformats.org/officeDocument/2006/relationships/revisionLog" Target="NULL"/><Relationship Id="rId7" Type="http://schemas.openxmlformats.org/officeDocument/2006/relationships/revisionLog" Target="NULL"/><Relationship Id="rId12" Type="http://schemas.openxmlformats.org/officeDocument/2006/relationships/revisionLog" Target="NULL"/><Relationship Id="rId17" Type="http://schemas.openxmlformats.org/officeDocument/2006/relationships/revisionLog" Target="revisionLog17.xml"/><Relationship Id="rId2" Type="http://schemas.openxmlformats.org/officeDocument/2006/relationships/revisionLog" Target="NULL"/><Relationship Id="rId16" Type="http://schemas.openxmlformats.org/officeDocument/2006/relationships/revisionLog" Target="NULL"/><Relationship Id="rId20" Type="http://schemas.openxmlformats.org/officeDocument/2006/relationships/revisionLog" Target="revisionLog3.xml"/><Relationship Id="rId1" Type="http://schemas.openxmlformats.org/officeDocument/2006/relationships/revisionLog" Target="NULL"/><Relationship Id="rId6" Type="http://schemas.openxmlformats.org/officeDocument/2006/relationships/revisionLog" Target="NULL"/><Relationship Id="rId11" Type="http://schemas.openxmlformats.org/officeDocument/2006/relationships/revisionLog" Target="NULL"/><Relationship Id="rId5" Type="http://schemas.openxmlformats.org/officeDocument/2006/relationships/revisionLog" Target="NULL"/><Relationship Id="rId15" Type="http://schemas.openxmlformats.org/officeDocument/2006/relationships/revisionLog" Target="NULL"/><Relationship Id="rId10" Type="http://schemas.openxmlformats.org/officeDocument/2006/relationships/revisionLog" Target="NULL"/><Relationship Id="rId19" Type="http://schemas.openxmlformats.org/officeDocument/2006/relationships/revisionLog" Target="revisionLog2.xml"/><Relationship Id="rId4" Type="http://schemas.openxmlformats.org/officeDocument/2006/relationships/revisionLog" Target="NULL"/><Relationship Id="rId9" Type="http://schemas.openxmlformats.org/officeDocument/2006/relationships/revisionLog" Target="NULL"/><Relationship Id="rId14" Type="http://schemas.openxmlformats.org/officeDocument/2006/relationships/revisionLog" Target="NUL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F4387681-B24D-429E-8E11-536328D25B8A}" diskRevisions="1" revisionId="156" version="5">
  <header guid="{F7A72838-90F0-447A-A8C5-99998962EA61}" dateTime="2021-02-11T10:17:04" maxSheetId="3" userName="Ilze Staškēviča" r:id="rId1">
    <sheetIdMap count="2">
      <sheetId val="1"/>
      <sheetId val="2"/>
    </sheetIdMap>
  </header>
  <header guid="{15494B4C-C6E1-4234-ACAB-2396A728EC01}" dateTime="2021-02-11T10:20:08" maxSheetId="3" userName="Ilze Staškēviča" r:id="rId2" minRId="1" maxRId="2">
    <sheetIdMap count="2">
      <sheetId val="1"/>
      <sheetId val="2"/>
    </sheetIdMap>
  </header>
  <header guid="{E52E35F7-E97E-4946-BDBC-20146EC43D92}" dateTime="2021-02-11T10:26:51" maxSheetId="3" userName="Ilze Staškēviča" r:id="rId3" minRId="3" maxRId="6">
    <sheetIdMap count="2">
      <sheetId val="1"/>
      <sheetId val="2"/>
    </sheetIdMap>
  </header>
  <header guid="{353F4B29-3AA1-4623-B0DB-82EF19D46377}" dateTime="2021-02-11T10:53:18" maxSheetId="3" userName="Ilze Staškēviča" r:id="rId4" minRId="7" maxRId="8">
    <sheetIdMap count="2">
      <sheetId val="1"/>
      <sheetId val="2"/>
    </sheetIdMap>
  </header>
  <header guid="{DBF7E9A5-C3F6-4C7D-BAA7-887CD2926374}" dateTime="2021-02-11T10:55:08" maxSheetId="3" userName="Ilze Staškēviča" r:id="rId5" minRId="11" maxRId="12">
    <sheetIdMap count="2">
      <sheetId val="1"/>
      <sheetId val="2"/>
    </sheetIdMap>
  </header>
  <header guid="{B3120022-231C-46C4-99C8-DD2822AAF219}" dateTime="2021-02-11T10:55:39" maxSheetId="3" userName="Ilze Staškēviča" r:id="rId6" minRId="13" maxRId="14">
    <sheetIdMap count="2">
      <sheetId val="1"/>
      <sheetId val="2"/>
    </sheetIdMap>
  </header>
  <header guid="{2F7B80F2-F0D5-4524-BA2F-AB5D4D02D16C}" dateTime="2021-02-11T10:58:00" maxSheetId="3" userName="Ilze Staškēviča" r:id="rId7">
    <sheetIdMap count="2">
      <sheetId val="1"/>
      <sheetId val="2"/>
    </sheetIdMap>
  </header>
  <header guid="{70BF1A97-8C9B-461F-BDF5-CFB9D4F1280E}" dateTime="2021-02-11T11:07:21" maxSheetId="3" userName="Ilze Staškēviča" r:id="rId8" minRId="15">
    <sheetIdMap count="2">
      <sheetId val="1"/>
      <sheetId val="2"/>
    </sheetIdMap>
  </header>
  <header guid="{ECB793FD-35E0-46C4-A807-D59FC582C369}" dateTime="2021-02-11T11:08:47" maxSheetId="3" userName="Ilze Staškēviča" r:id="rId9" minRId="16">
    <sheetIdMap count="2">
      <sheetId val="1"/>
      <sheetId val="2"/>
    </sheetIdMap>
  </header>
  <header guid="{69F30894-E1AB-4D77-97EA-71E003A4F22F}" dateTime="2021-02-11T11:21:22" maxSheetId="3" userName="Ilze Staškēviča" r:id="rId10">
    <sheetIdMap count="2">
      <sheetId val="1"/>
      <sheetId val="2"/>
    </sheetIdMap>
  </header>
  <header guid="{10F28F95-988E-46A8-A304-C55766ED2074}" dateTime="2021-02-11T11:29:33" maxSheetId="3" userName="Ilze Staškēviča" r:id="rId11">
    <sheetIdMap count="2">
      <sheetId val="1"/>
      <sheetId val="2"/>
    </sheetIdMap>
  </header>
  <header guid="{1627402C-1463-4AEA-83DA-44959620F7F6}" dateTime="2021-02-11T12:27:36" maxSheetId="3" userName="Ilze Staškēviča" r:id="rId12" minRId="17" maxRId="20">
    <sheetIdMap count="2">
      <sheetId val="1"/>
      <sheetId val="2"/>
    </sheetIdMap>
  </header>
  <header guid="{B00D2DA0-4FB8-49C9-9D38-A00221039C27}" dateTime="2021-02-12T12:23:38" maxSheetId="3" userName="Ilze Staškēviča" r:id="rId13">
    <sheetIdMap count="2">
      <sheetId val="1"/>
      <sheetId val="2"/>
    </sheetIdMap>
  </header>
  <header guid="{BDF7C6F5-8697-413F-A005-7F2B79BDCDAB}" dateTime="2021-02-12T12:30:12" maxSheetId="3" userName="Ilze Staškēviča" r:id="rId14">
    <sheetIdMap count="2">
      <sheetId val="1"/>
      <sheetId val="2"/>
    </sheetIdMap>
  </header>
  <header guid="{54EDFA68-3325-4B3D-A3A0-0CF3DB196D44}" dateTime="2021-02-12T12:37:37" maxSheetId="3" userName="Ilze Staškēviča" r:id="rId15">
    <sheetIdMap count="2">
      <sheetId val="1"/>
      <sheetId val="2"/>
    </sheetIdMap>
  </header>
  <header guid="{6FE3E254-0B70-4638-91C1-1769DF76BD4D}" dateTime="2021-02-12T12:37:59" maxSheetId="3" userName="Ilze Staškēviča" r:id="rId16">
    <sheetIdMap count="2">
      <sheetId val="1"/>
      <sheetId val="2"/>
    </sheetIdMap>
  </header>
  <header guid="{6B927268-DEC3-4A7B-A46A-7B54D3978F62}" dateTime="2021-02-17T14:48:24" maxSheetId="3" userName="Sandra Gaile" r:id="rId17">
    <sheetIdMap count="2">
      <sheetId val="1"/>
      <sheetId val="2"/>
    </sheetIdMap>
  </header>
  <header guid="{E668F596-ABA5-42C8-B83B-74861854CC50}" dateTime="2021-02-17T15:04:21" maxSheetId="3" userName="Sandra Gaile" r:id="rId18" minRId="33" maxRId="133">
    <sheetIdMap count="2">
      <sheetId val="1"/>
      <sheetId val="2"/>
    </sheetIdMap>
  </header>
  <header guid="{E4594577-CCF9-4767-AC69-561062C4255E}" dateTime="2021-02-17T15:04:43" maxSheetId="3" userName="Sandra Gaile" r:id="rId19" minRId="134" maxRId="156">
    <sheetIdMap count="2">
      <sheetId val="1"/>
      <sheetId val="2"/>
    </sheetIdMap>
  </header>
  <header guid="{F4387681-B24D-429E-8E11-536328D25B8A}" dateTime="2021-02-17T15:06:03" maxSheetId="3" userName="Sandra Gaile" r:id="rId20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mt sheetId="1" cell="F29" guid="{00000000-0000-0000-0000-000000000000}" action="delete" author="Ineta Leimane"/>
  <rcc rId="33" sId="1" numFmtId="4">
    <oc r="F29">
      <v>3.05</v>
    </oc>
    <nc r="F29">
      <v>2.8</v>
    </nc>
  </rcc>
  <rrc rId="34" sId="1" ref="A42:XFD44" action="insertRow"/>
  <rcc rId="35" sId="1" numFmtId="4">
    <oc r="F30">
      <v>3.1</v>
    </oc>
    <nc r="F30">
      <v>3</v>
    </nc>
  </rcc>
  <rcc rId="36" sId="1" numFmtId="4">
    <oc r="F31">
      <v>3.2</v>
    </oc>
    <nc r="F31">
      <v>3.1</v>
    </nc>
  </rcc>
  <rcc rId="37" sId="1" numFmtId="4">
    <oc r="F32">
      <v>3.25</v>
    </oc>
    <nc r="F32">
      <v>3.2</v>
    </nc>
  </rcc>
  <rcc rId="38" sId="1" numFmtId="4">
    <oc r="F33">
      <v>3.3</v>
    </oc>
    <nc r="F33">
      <v>3.25</v>
    </nc>
  </rcc>
  <rcc rId="39" sId="1" numFmtId="4">
    <oc r="F34">
      <v>3.35</v>
    </oc>
    <nc r="F34">
      <v>3.3</v>
    </nc>
  </rcc>
  <rcc rId="40" sId="1" numFmtId="4">
    <nc r="F42">
      <v>3.75</v>
    </nc>
  </rcc>
  <rcc rId="41" sId="1" numFmtId="4">
    <nc r="F43">
      <v>3.8</v>
    </nc>
  </rcc>
  <rcc rId="42" sId="1" numFmtId="4">
    <nc r="F44">
      <v>3.9</v>
    </nc>
  </rcc>
  <rcc rId="43" sId="1" numFmtId="4">
    <oc r="F45">
      <v>3.75</v>
    </oc>
    <nc r="F45">
      <v>4</v>
    </nc>
  </rcc>
  <rcc rId="44" sId="1" numFmtId="4">
    <oc r="F46">
      <v>3.8</v>
    </oc>
    <nc r="F46">
      <v>4.2</v>
    </nc>
  </rcc>
  <rcc rId="45" sId="1" numFmtId="4">
    <oc r="F47">
      <v>3.9</v>
    </oc>
    <nc r="F47">
      <v>4.5</v>
    </nc>
  </rcc>
  <rcc rId="46" sId="1" numFmtId="4">
    <oc r="F48">
      <v>4</v>
    </oc>
    <nc r="F48">
      <v>4.7</v>
    </nc>
  </rcc>
  <rcc rId="47" sId="1" numFmtId="4">
    <oc r="F49">
      <v>5</v>
    </oc>
    <nc r="F49">
      <v>5.2</v>
    </nc>
  </rcc>
  <rrc rId="48" sId="1" ref="A49:XFD49" action="deleteRow">
    <rfmt sheetId="1" xfDxf="1" sqref="A49:XFD49" start="0" length="0"/>
    <rcc rId="0" sId="1" s="1" dxf="1">
      <nc r="A49">
        <v>18</v>
      </nc>
      <ndxf>
        <font>
          <sz val="10"/>
          <color auto="1"/>
          <name val="Times New Roman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fmt sheetId="1" s="1" sqref="B49" start="0" length="0">
      <dxf>
        <font>
          <sz val="10"/>
          <color auto="1"/>
          <name val="Times New Roman"/>
          <scheme val="none"/>
        </font>
        <border outline="0">
          <left style="medium">
            <color indexed="64"/>
          </left>
          <right style="medium">
            <color indexed="64"/>
          </right>
          <top style="thin">
            <color indexed="64"/>
          </top>
        </border>
      </dxf>
    </rfmt>
    <rfmt sheetId="1" s="1" sqref="C49" start="0" length="0">
      <dxf>
        <font>
          <sz val="10"/>
          <color auto="1"/>
          <name val="Times New Roman"/>
          <scheme val="none"/>
        </font>
        <fill>
          <patternFill patternType="solid">
            <bgColor theme="0" tint="-0.14999847407452621"/>
          </patternFill>
        </fill>
        <alignment horizontal="right" readingOrder="0"/>
        <border outline="0">
          <top style="thin">
            <color indexed="64"/>
          </top>
        </border>
      </dxf>
    </rfmt>
    <rfmt sheetId="1" s="1" sqref="D49" start="0" length="0">
      <dxf>
        <font>
          <sz val="10"/>
          <color auto="1"/>
          <name val="Times New Roman"/>
          <scheme val="none"/>
        </font>
        <numFmt numFmtId="3" formatCode="#,##0"/>
        <fill>
          <patternFill patternType="solid">
            <bgColor theme="0" tint="-0.14999847407452621"/>
          </patternFill>
        </fill>
        <alignment horizontal="right" readingOrder="0"/>
        <border outline="0">
          <left style="medium">
            <color indexed="64"/>
          </left>
          <right style="medium">
            <color indexed="64"/>
          </right>
          <top style="thin">
            <color indexed="64"/>
          </top>
        </border>
      </dxf>
    </rfmt>
    <rcc rId="0" sId="1" s="1" dxf="1" numFmtId="4">
      <nc r="E49">
        <v>20</v>
      </nc>
      <ndxf>
        <font>
          <sz val="10"/>
          <color auto="1"/>
          <name val="Times New Roman"/>
          <scheme val="none"/>
        </font>
        <numFmt numFmtId="3" formatCode="#,##0"/>
        <alignment horizontal="right" readingOrder="0"/>
        <border outline="0">
          <right style="thin">
            <color indexed="64"/>
          </right>
          <top style="thin">
            <color indexed="64"/>
          </top>
        </border>
      </ndxf>
    </rcc>
    <rcc rId="0" sId="1" s="1" dxf="1" numFmtId="4">
      <nc r="F49">
        <v>5.2</v>
      </nc>
      <ndxf>
        <font>
          <sz val="10"/>
          <color auto="1"/>
          <name val="Times New Roman"/>
          <scheme val="none"/>
        </font>
        <numFmt numFmtId="4" formatCode="#,##0.00"/>
        <fill>
          <patternFill patternType="solid">
            <bgColor theme="9" tint="0.79998168889431442"/>
          </patternFill>
        </fill>
        <alignment horizontal="right" vertical="center" wrapText="1" readingOrder="0"/>
        <border outline="0">
          <top style="thin">
            <color indexed="64"/>
          </top>
        </border>
      </ndxf>
    </rcc>
    <rfmt sheetId="1" s="1" sqref="G49" start="0" length="0">
      <dxf>
        <font>
          <sz val="10"/>
          <color auto="1"/>
          <name val="Times New Roman"/>
          <scheme val="none"/>
        </font>
        <numFmt numFmtId="4" formatCode="#,##0.00"/>
        <alignment horizontal="right" readingOrder="0"/>
        <border outline="0">
          <left style="medium">
            <color indexed="64"/>
          </left>
          <right style="medium">
            <color indexed="64"/>
          </right>
          <top style="thin">
            <color indexed="64"/>
          </top>
        </border>
      </dxf>
    </rfmt>
    <rcc rId="0" sId="1" s="1" dxf="1">
      <nc r="H49">
        <f>(78.7/1000*1+(F49/E49)*(20/100))*E49</f>
      </nc>
      <ndxf>
        <font>
          <sz val="10"/>
          <color auto="1"/>
          <name val="Times New Roman"/>
          <scheme val="none"/>
        </font>
        <numFmt numFmtId="4" formatCode="#,##0.00"/>
        <alignment horizontal="right" readingOrder="0"/>
        <border outline="0">
          <left style="medium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="1" sqref="I49" start="0" length="0">
      <dxf>
        <font>
          <sz val="10"/>
          <color auto="1"/>
          <name val="Times New Roman"/>
          <scheme val="none"/>
        </font>
        <numFmt numFmtId="4" formatCode="#,##0.00"/>
        <alignment horizontal="right" readingOrder="0"/>
        <border outline="0">
          <left style="medium">
            <color indexed="64"/>
          </left>
          <right style="medium">
            <color indexed="64"/>
          </right>
          <top style="thin">
            <color indexed="64"/>
          </top>
        </border>
      </dxf>
    </rfmt>
    <rcc rId="0" sId="1" s="1" dxf="1">
      <nc r="J49">
        <f>(92.5/1000*1+(F49/E49)*(15/100))*E49</f>
      </nc>
      <ndxf>
        <font>
          <sz val="10"/>
          <color auto="1"/>
          <name val="Times New Roman"/>
          <scheme val="none"/>
        </font>
        <numFmt numFmtId="4" formatCode="#,##0.00"/>
        <alignment horizontal="right" readingOrder="0"/>
        <border outline="0">
          <left style="medium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K49">
        <f>IF(I49+J49-G49-H49&gt;=0, I49+J49-G49-H49, 0)</f>
      </nc>
      <ndxf>
        <font>
          <sz val="10"/>
          <color auto="1"/>
          <name val="Times New Roman"/>
          <scheme val="none"/>
        </font>
        <numFmt numFmtId="4" formatCode="#,##0.00"/>
        <alignment horizontal="right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</border>
      </ndxf>
    </rcc>
    <rcc rId="0" sId="1" s="1" dxf="1">
      <nc r="L49">
        <f>ROUND(D49*K49,2)</f>
      </nc>
      <ndxf>
        <font>
          <sz val="10"/>
          <color auto="1"/>
          <name val="Times New Roman"/>
          <scheme val="none"/>
        </font>
        <numFmt numFmtId="4" formatCode="#,##0.00"/>
        <alignment horizontal="right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</border>
      </ndxf>
    </rcc>
    <rcc rId="0" sId="1" dxf="1">
      <nc r="M49">
        <f>D49*E49</f>
      </nc>
      <ndxf>
        <numFmt numFmtId="3" formatCode="#,##0"/>
        <border outline="0">
          <right style="medium">
            <color indexed="64"/>
          </right>
          <top style="thin">
            <color indexed="64"/>
          </top>
        </border>
      </ndxf>
    </rcc>
  </rrc>
  <rcc rId="49" sId="1" numFmtId="4">
    <oc r="F50">
      <v>5.9</v>
    </oc>
    <nc r="F50">
      <v>6.8</v>
    </nc>
  </rcc>
  <rcc rId="50" sId="1" numFmtId="4">
    <oc r="F51">
      <v>6.4</v>
    </oc>
    <nc r="F51">
      <v>6.9</v>
    </nc>
  </rcc>
  <rcc rId="51" sId="1" odxf="1" dxf="1">
    <oc r="G29">
      <f>114.7/1000*E29</f>
    </oc>
    <nc r="G29">
      <f>114.7/1000*E29</f>
    </nc>
    <odxf>
      <border outline="0">
        <bottom/>
      </border>
    </odxf>
    <ndxf>
      <border outline="0">
        <bottom style="thin">
          <color indexed="64"/>
        </bottom>
      </border>
    </ndxf>
  </rcc>
  <rcc rId="52" sId="1" odxf="1" dxf="1">
    <oc r="G30">
      <f>114.7/1000*E30</f>
    </oc>
    <nc r="G30">
      <f>114.7/1000*E30</f>
    </nc>
    <odxf>
      <border outline="0">
        <top/>
        <bottom/>
      </border>
    </odxf>
    <ndxf>
      <border outline="0">
        <top style="thin">
          <color indexed="64"/>
        </top>
        <bottom style="thin">
          <color indexed="64"/>
        </bottom>
      </border>
    </ndxf>
  </rcc>
  <rcc rId="53" sId="1" odxf="1" dxf="1">
    <oc r="G31">
      <f>114.7/1000*E31</f>
    </oc>
    <nc r="G31">
      <f>114.7/1000*E31</f>
    </nc>
    <odxf>
      <border outline="0">
        <top/>
        <bottom/>
      </border>
    </odxf>
    <ndxf>
      <border outline="0">
        <top style="thin">
          <color indexed="64"/>
        </top>
        <bottom style="thin">
          <color indexed="64"/>
        </bottom>
      </border>
    </ndxf>
  </rcc>
  <rcc rId="54" sId="1" odxf="1" dxf="1">
    <oc r="G32">
      <f>114.7/1000*E32</f>
    </oc>
    <nc r="G32">
      <f>114.7/1000*E32</f>
    </nc>
    <odxf>
      <border outline="0">
        <top/>
        <bottom/>
      </border>
    </odxf>
    <ndxf>
      <border outline="0">
        <top style="thin">
          <color indexed="64"/>
        </top>
        <bottom style="thin">
          <color indexed="64"/>
        </bottom>
      </border>
    </ndxf>
  </rcc>
  <rfmt sheetId="1" s="1" sqref="G33" start="0" length="0">
    <dxf>
      <font>
        <sz val="10"/>
        <color theme="1"/>
        <name val="Arial"/>
        <scheme val="none"/>
      </font>
      <numFmt numFmtId="0" formatCode="General"/>
      <alignment horizontal="general" readingOrder="0"/>
      <border outline="0">
        <top style="thin">
          <color indexed="64"/>
        </top>
        <bottom style="thin">
          <color indexed="64"/>
        </bottom>
      </border>
    </dxf>
  </rfmt>
  <rcc rId="55" sId="1" odxf="1" dxf="1">
    <oc r="G34">
      <f>114.7/1000*E34</f>
    </oc>
    <nc r="G34">
      <f>114.7/1000*E34</f>
    </nc>
    <odxf>
      <border outline="0">
        <top/>
        <bottom/>
      </border>
    </odxf>
    <ndxf>
      <border outline="0">
        <top style="thin">
          <color indexed="64"/>
        </top>
        <bottom style="thin">
          <color indexed="64"/>
        </bottom>
      </border>
    </ndxf>
  </rcc>
  <rcc rId="56" sId="1" odxf="1" dxf="1">
    <oc r="G35">
      <f>114.7/1000*E35</f>
    </oc>
    <nc r="G35">
      <f>114.7/1000*E35</f>
    </nc>
    <odxf>
      <border outline="0">
        <top/>
        <bottom/>
      </border>
    </odxf>
    <ndxf>
      <border outline="0">
        <top style="thin">
          <color indexed="64"/>
        </top>
        <bottom style="thin">
          <color indexed="64"/>
        </bottom>
      </border>
    </ndxf>
  </rcc>
  <rcc rId="57" sId="1" odxf="1" dxf="1">
    <oc r="G36">
      <f>114.7/1000*E36</f>
    </oc>
    <nc r="G36">
      <f>114.7/1000*E36</f>
    </nc>
    <odxf>
      <border outline="0">
        <top/>
        <bottom/>
      </border>
    </odxf>
    <ndxf>
      <border outline="0">
        <top style="thin">
          <color indexed="64"/>
        </top>
        <bottom style="thin">
          <color indexed="64"/>
        </bottom>
      </border>
    </ndxf>
  </rcc>
  <rcc rId="58" sId="1" odxf="1" dxf="1">
    <oc r="G37">
      <f>114.7/1000*E37</f>
    </oc>
    <nc r="G37">
      <f>114.7/1000*E37</f>
    </nc>
    <odxf>
      <border outline="0">
        <top/>
        <bottom/>
      </border>
    </odxf>
    <ndxf>
      <border outline="0">
        <top style="thin">
          <color indexed="64"/>
        </top>
        <bottom style="thin">
          <color indexed="64"/>
        </bottom>
      </border>
    </ndxf>
  </rcc>
  <rcc rId="59" sId="1" odxf="1" dxf="1">
    <oc r="G38">
      <f>114.7/1000*E38</f>
    </oc>
    <nc r="G38">
      <f>114.7/1000*E38</f>
    </nc>
    <odxf>
      <border outline="0">
        <top/>
        <bottom/>
      </border>
    </odxf>
    <ndxf>
      <border outline="0">
        <top style="thin">
          <color indexed="64"/>
        </top>
        <bottom style="thin">
          <color indexed="64"/>
        </bottom>
      </border>
    </ndxf>
  </rcc>
  <rcc rId="60" sId="1" odxf="1" dxf="1">
    <oc r="I29">
      <f>121.4/1000*E29</f>
    </oc>
    <nc r="I29">
      <f>121.4/1000*E29</f>
    </nc>
    <odxf>
      <border outline="0">
        <bottom/>
      </border>
    </odxf>
    <ndxf>
      <border outline="0">
        <bottom style="thin">
          <color indexed="64"/>
        </bottom>
      </border>
    </ndxf>
  </rcc>
  <rcc rId="61" sId="1" odxf="1" dxf="1">
    <oc r="I30">
      <f>121.4/1000*E30</f>
    </oc>
    <nc r="I30">
      <f>121.4/1000*E30</f>
    </nc>
    <odxf>
      <border outline="0">
        <top style="medium">
          <color indexed="64"/>
        </top>
        <bottom/>
      </border>
    </odxf>
    <ndxf>
      <border outline="0">
        <top style="thin">
          <color indexed="64"/>
        </top>
        <bottom style="thin">
          <color indexed="64"/>
        </bottom>
      </border>
    </ndxf>
  </rcc>
  <rcc rId="62" sId="1" odxf="1" dxf="1">
    <oc r="I31">
      <f>121.4/1000*E31</f>
    </oc>
    <nc r="I31">
      <f>121.4/1000*E31</f>
    </nc>
    <odxf>
      <border outline="0">
        <top style="medium">
          <color indexed="64"/>
        </top>
        <bottom/>
      </border>
    </odxf>
    <ndxf>
      <border outline="0">
        <top style="thin">
          <color indexed="64"/>
        </top>
        <bottom style="thin">
          <color indexed="64"/>
        </bottom>
      </border>
    </ndxf>
  </rcc>
  <rcc rId="63" sId="1" odxf="1" dxf="1">
    <oc r="I32">
      <f>121.4/1000*E32</f>
    </oc>
    <nc r="I32">
      <f>121.4/1000*E32</f>
    </nc>
    <odxf>
      <border outline="0">
        <top style="medium">
          <color indexed="64"/>
        </top>
        <bottom/>
      </border>
    </odxf>
    <ndxf>
      <border outline="0">
        <top style="thin">
          <color indexed="64"/>
        </top>
        <bottom style="thin">
          <color indexed="64"/>
        </bottom>
      </border>
    </ndxf>
  </rcc>
  <rfmt sheetId="1" s="1" sqref="I33" start="0" length="0">
    <dxf>
      <font>
        <sz val="10"/>
        <color theme="1"/>
        <name val="Arial"/>
        <scheme val="none"/>
      </font>
      <numFmt numFmtId="0" formatCode="General"/>
      <alignment horizontal="general" readingOrder="0"/>
      <border outline="0">
        <top style="thin">
          <color indexed="64"/>
        </top>
        <bottom style="thin">
          <color indexed="64"/>
        </bottom>
      </border>
    </dxf>
  </rfmt>
  <rcc rId="64" sId="1" odxf="1" dxf="1">
    <oc r="I34">
      <f>121.4/1000*E34</f>
    </oc>
    <nc r="I34">
      <f>121.4/1000*E34</f>
    </nc>
    <odxf>
      <border outline="0">
        <top style="medium">
          <color indexed="64"/>
        </top>
        <bottom/>
      </border>
    </odxf>
    <ndxf>
      <border outline="0">
        <top style="thin">
          <color indexed="64"/>
        </top>
        <bottom style="thin">
          <color indexed="64"/>
        </bottom>
      </border>
    </ndxf>
  </rcc>
  <rcc rId="65" sId="1" odxf="1" dxf="1">
    <oc r="I35">
      <f>121.4/1000*E35</f>
    </oc>
    <nc r="I35">
      <f>121.4/1000*E35</f>
    </nc>
    <odxf>
      <border outline="0">
        <top style="medium">
          <color indexed="64"/>
        </top>
        <bottom/>
      </border>
    </odxf>
    <ndxf>
      <border outline="0">
        <top style="thin">
          <color indexed="64"/>
        </top>
        <bottom style="thin">
          <color indexed="64"/>
        </bottom>
      </border>
    </ndxf>
  </rcc>
  <rfmt sheetId="1" sqref="I36" start="0" length="0">
    <dxf>
      <border outline="0">
        <top style="thin">
          <color indexed="64"/>
        </top>
        <bottom style="thin">
          <color indexed="64"/>
        </bottom>
      </border>
    </dxf>
  </rfmt>
  <rfmt sheetId="1" sqref="I37" start="0" length="0">
    <dxf>
      <border outline="0">
        <top style="thin">
          <color indexed="64"/>
        </top>
        <bottom style="thin">
          <color indexed="64"/>
        </bottom>
      </border>
    </dxf>
  </rfmt>
  <rfmt sheetId="1" sqref="I38" start="0" length="0">
    <dxf>
      <border outline="0">
        <top style="thin">
          <color indexed="64"/>
        </top>
        <bottom style="thin">
          <color indexed="64"/>
        </bottom>
      </border>
    </dxf>
  </rfmt>
  <rfmt sheetId="1" sqref="G33:I33">
    <dxf>
      <numFmt numFmtId="2" formatCode="0.00"/>
    </dxf>
  </rfmt>
  <rcc rId="66" sId="1" odxf="1" s="1" dxf="1">
    <oc r="G33">
      <f>114.7/1000*E33</f>
    </oc>
    <nc r="G33">
      <f>114.7/1000*E33</f>
    </nc>
    <ndxf>
      <font>
        <sz val="10"/>
        <color auto="1"/>
        <name val="Times New Roman"/>
        <scheme val="none"/>
      </font>
      <numFmt numFmtId="4" formatCode="#,##0.00"/>
      <alignment horizontal="right" readingOrder="0"/>
    </ndxf>
  </rcc>
  <rcc rId="67" sId="1" odxf="1" s="1" dxf="1">
    <oc r="I33">
      <f>121.4/1000*E33</f>
    </oc>
    <nc r="I33">
      <f>121.4/1000*E33</f>
    </nc>
    <ndxf>
      <font>
        <sz val="10"/>
        <color auto="1"/>
        <name val="Times New Roman"/>
        <scheme val="none"/>
      </font>
      <numFmt numFmtId="4" formatCode="#,##0.00"/>
      <alignment horizontal="right" readingOrder="0"/>
    </ndxf>
  </rcc>
  <rcc rId="68" sId="1" numFmtId="4">
    <nc r="E42">
      <v>20</v>
    </nc>
  </rcc>
  <rcc rId="69" sId="1" numFmtId="4">
    <nc r="E43">
      <v>20</v>
    </nc>
  </rcc>
  <rcc rId="70" sId="1" numFmtId="4">
    <nc r="E44">
      <v>20</v>
    </nc>
  </rcc>
  <rrc rId="71" sId="1" ref="A24:XFD24" action="deleteRow">
    <rfmt sheetId="1" xfDxf="1" sqref="A24:XFD24" start="0" length="0"/>
  </rrc>
  <rrc rId="72" sId="1" ref="A24:XFD24" action="deleteRow">
    <rfmt sheetId="1" xfDxf="1" sqref="A24:XFD24" start="0" length="0"/>
    <rfmt sheetId="1" s="1" sqref="A24" start="0" length="0">
      <dxf>
        <font>
          <sz val="14"/>
          <color auto="1"/>
          <name val="Times New Roman"/>
          <scheme val="none"/>
        </font>
      </dxf>
    </rfmt>
    <rfmt sheetId="1" s="1" sqref="B24" start="0" length="0">
      <dxf>
        <font>
          <sz val="14"/>
          <color auto="1"/>
          <name val="Times New Roman"/>
          <scheme val="none"/>
        </font>
      </dxf>
    </rfmt>
    <rfmt sheetId="1" s="1" sqref="C24" start="0" length="0">
      <dxf>
        <font>
          <sz val="10"/>
          <color auto="1"/>
          <name val="Times New Roman"/>
          <scheme val="none"/>
        </font>
      </dxf>
    </rfmt>
    <rfmt sheetId="1" s="1" sqref="D24" start="0" length="0">
      <dxf>
        <font>
          <sz val="10"/>
          <color auto="1"/>
          <name val="Times New Roman"/>
          <scheme val="none"/>
        </font>
        <numFmt numFmtId="3" formatCode="#,##0"/>
      </dxf>
    </rfmt>
    <rfmt sheetId="1" s="1" sqref="E24" start="0" length="0">
      <dxf>
        <font>
          <sz val="10"/>
          <color auto="1"/>
          <name val="Times New Roman"/>
          <scheme val="none"/>
        </font>
      </dxf>
    </rfmt>
    <rfmt sheetId="1" s="1" sqref="F24" start="0" length="0">
      <dxf>
        <font>
          <sz val="10"/>
          <color auto="1"/>
          <name val="Times New Roman"/>
          <scheme val="none"/>
        </font>
      </dxf>
    </rfmt>
    <rfmt sheetId="1" s="1" sqref="G24" start="0" length="0">
      <dxf>
        <font>
          <sz val="10"/>
          <color auto="1"/>
          <name val="Times New Roman"/>
          <scheme val="none"/>
        </font>
        <numFmt numFmtId="2" formatCode="0.00"/>
      </dxf>
    </rfmt>
    <rfmt sheetId="1" s="1" sqref="H24" start="0" length="0">
      <dxf>
        <font>
          <sz val="10"/>
          <color auto="1"/>
          <name val="Times New Roman"/>
          <scheme val="none"/>
        </font>
        <numFmt numFmtId="2" formatCode="0.00"/>
      </dxf>
    </rfmt>
    <rfmt sheetId="1" s="1" sqref="I24" start="0" length="0">
      <dxf>
        <font>
          <sz val="10"/>
          <color auto="1"/>
          <name val="Times New Roman"/>
          <scheme val="none"/>
        </font>
        <numFmt numFmtId="2" formatCode="0.00"/>
      </dxf>
    </rfmt>
    <rfmt sheetId="1" s="1" sqref="J24" start="0" length="0">
      <dxf>
        <font>
          <sz val="10"/>
          <color auto="1"/>
          <name val="Times New Roman"/>
          <scheme val="none"/>
        </font>
        <numFmt numFmtId="2" formatCode="0.00"/>
      </dxf>
    </rfmt>
  </rrc>
  <rfmt sheetId="1" sqref="G37">
    <dxf>
      <fill>
        <patternFill>
          <bgColor theme="0"/>
        </patternFill>
      </fill>
    </dxf>
  </rfmt>
  <rfmt sheetId="1" sqref="G37">
    <dxf>
      <fill>
        <patternFill patternType="none">
          <bgColor auto="1"/>
        </patternFill>
      </fill>
    </dxf>
  </rfmt>
  <rfmt sheetId="1" sqref="G37:H39">
    <dxf>
      <fill>
        <patternFill patternType="none">
          <bgColor auto="1"/>
        </patternFill>
      </fill>
    </dxf>
  </rfmt>
  <rcc rId="73" sId="1">
    <nc r="H40">
      <f>(78.7/1000*1+(F40/E40)*(20/100))*E40</f>
    </nc>
  </rcc>
  <rcc rId="74" sId="1">
    <nc r="H41">
      <f>(78.7/1000*1+(F41/E41)*(20/100))*E41</f>
    </nc>
  </rcc>
  <rcc rId="75" sId="1">
    <nc r="H42">
      <f>(78.7/1000*1+(F42/E42)*(20/100))*E42</f>
    </nc>
  </rcc>
  <rfmt sheetId="1" sqref="G38" start="0" length="0">
    <dxf>
      <border outline="0">
        <top style="thin">
          <color indexed="64"/>
        </top>
      </border>
    </dxf>
  </rfmt>
  <rcc rId="76" sId="1">
    <nc r="A40">
      <v>14</v>
    </nc>
  </rcc>
  <rcc rId="77" sId="1">
    <nc r="A41">
      <v>15</v>
    </nc>
  </rcc>
  <rcc rId="78" sId="1">
    <nc r="A42">
      <v>16</v>
    </nc>
  </rcc>
  <rcc rId="79" sId="1">
    <oc r="A43">
      <v>14</v>
    </oc>
    <nc r="A43">
      <v>17</v>
    </nc>
  </rcc>
  <rcc rId="80" sId="1">
    <oc r="A44">
      <v>15</v>
    </oc>
    <nc r="A44">
      <v>18</v>
    </nc>
  </rcc>
  <rcc rId="81" sId="1">
    <oc r="A45">
      <v>16</v>
    </oc>
    <nc r="A45">
      <v>19</v>
    </nc>
  </rcc>
  <rcc rId="82" sId="1">
    <oc r="A46">
      <v>17</v>
    </oc>
    <nc r="A46">
      <v>20</v>
    </nc>
  </rcc>
  <rcc rId="83" sId="1">
    <oc r="A47">
      <v>19</v>
    </oc>
    <nc r="A47">
      <v>21</v>
    </nc>
  </rcc>
  <rcc rId="84" sId="1">
    <oc r="A48">
      <v>20</v>
    </oc>
    <nc r="A48">
      <v>22</v>
    </nc>
  </rcc>
  <rcc rId="85" sId="1">
    <oc r="A49">
      <v>21</v>
    </oc>
    <nc r="A49">
      <v>23</v>
    </nc>
  </rcc>
  <rcc rId="86" sId="1">
    <oc r="I34">
      <f>121.4/1000*E36</f>
    </oc>
    <nc r="I34">
      <f>121.4/1000*E34</f>
    </nc>
  </rcc>
  <rcc rId="87" sId="1">
    <oc r="I35">
      <f>121.4/1000*E37</f>
    </oc>
    <nc r="I35">
      <f>121.4/1000*E35</f>
    </nc>
  </rcc>
  <rcc rId="88" sId="1">
    <oc r="I36">
      <f>121.4/1000*E38</f>
    </oc>
    <nc r="I36">
      <f>121.4/1000*E36</f>
    </nc>
  </rcc>
  <rcc rId="89" sId="1" odxf="1" dxf="1">
    <oc r="I37">
      <f>121.4/1000*E37</f>
    </oc>
    <nc r="I37">
      <f>121.4/1000*E37</f>
    </nc>
    <odxf>
      <border outline="0">
        <top style="medium">
          <color indexed="64"/>
        </top>
        <bottom/>
      </border>
    </odxf>
    <ndxf>
      <border outline="0">
        <top style="thin">
          <color indexed="64"/>
        </top>
        <bottom style="thin">
          <color indexed="64"/>
        </bottom>
      </border>
    </ndxf>
  </rcc>
  <rcc rId="90" sId="1" odxf="1" dxf="1">
    <oc r="I38">
      <f>121.4/1000*E38</f>
    </oc>
    <nc r="I38">
      <f>121.4/1000*E38</f>
    </nc>
    <odxf>
      <border outline="0">
        <top style="medium">
          <color indexed="64"/>
        </top>
        <bottom/>
      </border>
    </odxf>
    <ndxf>
      <border outline="0">
        <top style="thin">
          <color indexed="64"/>
        </top>
        <bottom style="thin">
          <color indexed="64"/>
        </bottom>
      </border>
    </ndxf>
  </rcc>
  <rcc rId="91" sId="1" odxf="1" dxf="1">
    <oc r="I39">
      <f>121.4/1000*E39</f>
    </oc>
    <nc r="I39">
      <f>121.4/1000*E39</f>
    </nc>
    <odxf>
      <border outline="0">
        <top style="medium">
          <color indexed="64"/>
        </top>
        <bottom/>
      </border>
    </odxf>
    <ndxf>
      <border outline="0">
        <top style="thin">
          <color indexed="64"/>
        </top>
        <bottom style="thin">
          <color indexed="64"/>
        </bottom>
      </border>
    </ndxf>
  </rcc>
  <rfmt sheetId="1" sqref="I40" start="0" length="0">
    <dxf>
      <border outline="0">
        <top style="thin">
          <color indexed="64"/>
        </top>
        <bottom style="thin">
          <color indexed="64"/>
        </bottom>
      </border>
    </dxf>
  </rfmt>
  <rfmt sheetId="1" sqref="I41" start="0" length="0">
    <dxf>
      <border outline="0">
        <top style="thin">
          <color indexed="64"/>
        </top>
        <bottom style="thin">
          <color indexed="64"/>
        </bottom>
      </border>
    </dxf>
  </rfmt>
  <rfmt sheetId="1" sqref="I42" start="0" length="0">
    <dxf>
      <border outline="0">
        <top style="thin">
          <color indexed="64"/>
        </top>
        <bottom style="thin">
          <color indexed="64"/>
        </bottom>
      </border>
    </dxf>
  </rfmt>
  <rfmt sheetId="1" sqref="I43" start="0" length="0">
    <dxf>
      <border outline="0">
        <top style="thin">
          <color indexed="64"/>
        </top>
        <bottom style="thin">
          <color indexed="64"/>
        </bottom>
      </border>
    </dxf>
  </rfmt>
  <rfmt sheetId="1" sqref="I44" start="0" length="0">
    <dxf>
      <fill>
        <patternFill patternType="none">
          <bgColor indexed="65"/>
        </patternFill>
      </fill>
      <border outline="0">
        <top style="thin">
          <color indexed="64"/>
        </top>
        <bottom style="thin">
          <color indexed="64"/>
        </bottom>
      </border>
    </dxf>
  </rfmt>
  <rfmt sheetId="1" sqref="I45" start="0" length="0">
    <dxf>
      <fill>
        <patternFill patternType="none">
          <bgColor indexed="65"/>
        </patternFill>
      </fill>
      <border outline="0">
        <top style="thin">
          <color indexed="64"/>
        </top>
        <bottom style="thin">
          <color indexed="64"/>
        </bottom>
      </border>
    </dxf>
  </rfmt>
  <rfmt sheetId="1" sqref="I46" start="0" length="0">
    <dxf>
      <border outline="0">
        <bottom style="thin">
          <color indexed="64"/>
        </bottom>
      </border>
    </dxf>
  </rfmt>
  <rcc rId="92" sId="1">
    <nc r="I40">
      <f>121.4/1000*E40</f>
    </nc>
  </rcc>
  <rcc rId="93" sId="1">
    <nc r="J42">
      <f>(92.5/1000*1+(F42/E42)*(15/100))*E42</f>
    </nc>
  </rcc>
  <rcc rId="94" sId="1">
    <nc r="J43">
      <f>(92.5/1000*1+(F43/E43)*(15/100))*E43</f>
    </nc>
  </rcc>
  <rcc rId="95" sId="1" odxf="1" dxf="1">
    <nc r="J44">
      <f>(92.5/1000*1+(F44/E44)*(15/100))*E44</f>
    </nc>
    <odxf>
      <fill>
        <patternFill patternType="solid">
          <bgColor rgb="FFFFFF00"/>
        </patternFill>
      </fill>
    </odxf>
    <ndxf>
      <fill>
        <patternFill patternType="none">
          <bgColor indexed="65"/>
        </patternFill>
      </fill>
    </ndxf>
  </rcc>
  <rcc rId="96" sId="1" odxf="1" dxf="1">
    <oc r="J45">
      <f>(92.5/1000*1+(F45/E45)*(15/100))*E45</f>
    </oc>
    <nc r="J45">
      <f>(92.5/1000*1+(F45/E45)*(15/100))*E45</f>
    </nc>
    <odxf>
      <fill>
        <patternFill patternType="solid">
          <bgColor rgb="FFFFFF00"/>
        </patternFill>
      </fill>
    </odxf>
    <ndxf>
      <fill>
        <patternFill patternType="none">
          <bgColor indexed="65"/>
        </patternFill>
      </fill>
    </ndxf>
  </rcc>
  <rcc rId="97" sId="1">
    <nc r="K40">
      <f>IF(I40+J40-G40-H40&gt;=0, I40+J40-G40-H40, 0)</f>
    </nc>
  </rcc>
  <rcc rId="98" sId="1">
    <nc r="K41">
      <f>IF(I41+J41-G41-H41&gt;=0, I41+J41-G41-H41, 0)</f>
    </nc>
  </rcc>
  <rcc rId="99" sId="1">
    <nc r="K42">
      <f>IF(I42+J42-G42-H42&gt;=0, I42+J42-G42-H42, 0)</f>
    </nc>
  </rcc>
  <rcc rId="100" sId="1">
    <nc r="L40">
      <f>ROUND(D40*K40,2)</f>
    </nc>
  </rcc>
  <rcc rId="101" sId="1">
    <nc r="L41">
      <f>ROUND(D41*K41,2)</f>
    </nc>
  </rcc>
  <rcc rId="102" sId="1">
    <nc r="L42">
      <f>ROUND(D42*K42,2)</f>
    </nc>
  </rcc>
  <rcc rId="103" sId="1">
    <oc r="L43">
      <f>ROUND(D43*K43,2)</f>
    </oc>
    <nc r="L43">
      <f>ROUND(D43*K43,2)</f>
    </nc>
  </rcc>
  <rcc rId="104" sId="1">
    <oc r="M39">
      <f>D39*E39</f>
    </oc>
    <nc r="M39">
      <f>D39*E39</f>
    </nc>
  </rcc>
  <rcc rId="105" sId="1">
    <nc r="M40">
      <f>D40*E40</f>
    </nc>
  </rcc>
  <rcc rId="106" sId="1">
    <nc r="M41">
      <f>D41*E41</f>
    </nc>
  </rcc>
  <rcc rId="107" sId="1">
    <nc r="M42">
      <f>D42*E42</f>
    </nc>
  </rcc>
  <rcc rId="108" sId="1" numFmtId="4">
    <nc r="D27">
      <v>1</v>
    </nc>
  </rcc>
  <rcc rId="109" sId="1" numFmtId="4">
    <nc r="D29">
      <v>1</v>
    </nc>
  </rcc>
  <rcc rId="110" sId="1" numFmtId="4">
    <nc r="D30">
      <v>1</v>
    </nc>
  </rcc>
  <rcc rId="111" sId="1" numFmtId="4">
    <nc r="D31">
      <v>1</v>
    </nc>
  </rcc>
  <rcc rId="112" sId="1" numFmtId="4">
    <nc r="D28">
      <v>1</v>
    </nc>
  </rcc>
  <rcc rId="113" sId="1" numFmtId="4">
    <nc r="D32">
      <v>1</v>
    </nc>
  </rcc>
  <rcc rId="114" sId="1" numFmtId="4">
    <nc r="D33">
      <v>1</v>
    </nc>
  </rcc>
  <rcc rId="115" sId="1" numFmtId="4">
    <nc r="D34">
      <v>1</v>
    </nc>
  </rcc>
  <rcc rId="116" sId="1" numFmtId="4">
    <nc r="D35">
      <v>1</v>
    </nc>
  </rcc>
  <rcc rId="117" sId="1" numFmtId="4">
    <nc r="D36">
      <v>1</v>
    </nc>
  </rcc>
  <rcc rId="118" sId="1" numFmtId="4">
    <nc r="D37">
      <v>1</v>
    </nc>
  </rcc>
  <rcc rId="119" sId="1" numFmtId="4">
    <nc r="D38">
      <v>1</v>
    </nc>
  </rcc>
  <rcc rId="120" sId="1" numFmtId="4">
    <nc r="D39">
      <v>1</v>
    </nc>
  </rcc>
  <rcc rId="121" sId="1" numFmtId="4">
    <nc r="D40">
      <v>1</v>
    </nc>
  </rcc>
  <rcc rId="122" sId="1" numFmtId="4">
    <nc r="D41">
      <v>1</v>
    </nc>
  </rcc>
  <rcc rId="123" sId="1" numFmtId="4">
    <nc r="D42">
      <v>1</v>
    </nc>
  </rcc>
  <rcc rId="124" sId="1" numFmtId="4">
    <nc r="D43">
      <v>1</v>
    </nc>
  </rcc>
  <rcc rId="125" sId="1" numFmtId="4">
    <nc r="D44">
      <v>1</v>
    </nc>
  </rcc>
  <rcc rId="126" sId="1" numFmtId="4">
    <nc r="D45">
      <v>1</v>
    </nc>
  </rcc>
  <rcc rId="127" sId="1" numFmtId="4">
    <nc r="D46">
      <v>1</v>
    </nc>
  </rcc>
  <rcc rId="128" sId="1" numFmtId="4">
    <nc r="D47">
      <v>1</v>
    </nc>
  </rcc>
  <rcc rId="129" sId="1" numFmtId="4">
    <nc r="D48">
      <v>1</v>
    </nc>
  </rcc>
  <rcc rId="130" sId="1" numFmtId="4">
    <nc r="D49">
      <v>1</v>
    </nc>
  </rcc>
  <rcc rId="131" sId="1">
    <oc r="I43">
      <f>121.4/1000*E43</f>
    </oc>
    <nc r="I43"/>
  </rcc>
  <rcc rId="132" sId="1">
    <oc r="I44">
      <f>121.4/1000*E44</f>
    </oc>
    <nc r="I44"/>
  </rcc>
  <rcc rId="133" sId="1">
    <nc r="I41">
      <f>121.4/1000*E41</f>
    </nc>
  </rcc>
</revisions>
</file>

<file path=xl/revisions/revisionLog1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mt sheetId="1" cell="G39" guid="{00000000-0000-0000-0000-000000000000}" action="delete" author="Ineta Leimane"/>
  <rdn rId="0" localSheetId="1" customView="1" name="Z_C9E02C74_8DAE_4CB4_9BC9_37F6F1C39141_.wvu.PrintArea" hidden="1" oldHidden="1">
    <formula>Cigaretes!$A$16:$O$62</formula>
  </rdn>
  <rdn rId="0" localSheetId="2" customView="1" name="Z_C9E02C74_8DAE_4CB4_9BC9_37F6F1C39141_.wvu.PrintArea" hidden="1" oldHidden="1">
    <formula>'Nodokļa aprēķina tabula'!$A$6:$E$21</formula>
  </rdn>
  <rcv guid="{C9E02C74-8DAE-4CB4-9BC9-37F6F1C39141}" action="add"/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34" sId="1" numFmtId="4">
    <oc r="D27">
      <v>1</v>
    </oc>
    <nc r="D27"/>
  </rcc>
  <rcc rId="135" sId="1" numFmtId="4">
    <oc r="D28">
      <v>1</v>
    </oc>
    <nc r="D28"/>
  </rcc>
  <rcc rId="136" sId="1" numFmtId="4">
    <oc r="D29">
      <v>1</v>
    </oc>
    <nc r="D29"/>
  </rcc>
  <rcc rId="137" sId="1" numFmtId="4">
    <oc r="D30">
      <v>1</v>
    </oc>
    <nc r="D30"/>
  </rcc>
  <rcc rId="138" sId="1" numFmtId="4">
    <oc r="D31">
      <v>1</v>
    </oc>
    <nc r="D31"/>
  </rcc>
  <rcc rId="139" sId="1" numFmtId="4">
    <oc r="D32">
      <v>1</v>
    </oc>
    <nc r="D32"/>
  </rcc>
  <rcc rId="140" sId="1" numFmtId="4">
    <oc r="D33">
      <v>1</v>
    </oc>
    <nc r="D33"/>
  </rcc>
  <rcc rId="141" sId="1" numFmtId="4">
    <oc r="D34">
      <v>1</v>
    </oc>
    <nc r="D34"/>
  </rcc>
  <rcc rId="142" sId="1" numFmtId="4">
    <oc r="D35">
      <v>1</v>
    </oc>
    <nc r="D35"/>
  </rcc>
  <rcc rId="143" sId="1" numFmtId="4">
    <oc r="D36">
      <v>1</v>
    </oc>
    <nc r="D36"/>
  </rcc>
  <rcc rId="144" sId="1" numFmtId="4">
    <oc r="D37">
      <v>1</v>
    </oc>
    <nc r="D37"/>
  </rcc>
  <rcc rId="145" sId="1" numFmtId="4">
    <oc r="D38">
      <v>1</v>
    </oc>
    <nc r="D38"/>
  </rcc>
  <rcc rId="146" sId="1" numFmtId="4">
    <oc r="D39">
      <v>1</v>
    </oc>
    <nc r="D39"/>
  </rcc>
  <rcc rId="147" sId="1" numFmtId="4">
    <oc r="D40">
      <v>1</v>
    </oc>
    <nc r="D40"/>
  </rcc>
  <rcc rId="148" sId="1" numFmtId="4">
    <oc r="D41">
      <v>1</v>
    </oc>
    <nc r="D41"/>
  </rcc>
  <rcc rId="149" sId="1" numFmtId="4">
    <oc r="D42">
      <v>1</v>
    </oc>
    <nc r="D42"/>
  </rcc>
  <rcc rId="150" sId="1" numFmtId="4">
    <oc r="D43">
      <v>1</v>
    </oc>
    <nc r="D43"/>
  </rcc>
  <rcc rId="151" sId="1" numFmtId="4">
    <oc r="D44">
      <v>1</v>
    </oc>
    <nc r="D44"/>
  </rcc>
  <rcc rId="152" sId="1" numFmtId="4">
    <oc r="D45">
      <v>1</v>
    </oc>
    <nc r="D45"/>
  </rcc>
  <rcc rId="153" sId="1" numFmtId="4">
    <oc r="D46">
      <v>1</v>
    </oc>
    <nc r="D46"/>
  </rcc>
  <rcc rId="154" sId="1" numFmtId="4">
    <oc r="D47">
      <v>1</v>
    </oc>
    <nc r="D47"/>
  </rcc>
  <rcc rId="155" sId="1" numFmtId="4">
    <oc r="D48">
      <v>1</v>
    </oc>
    <nc r="D48"/>
  </rcc>
  <rcc rId="156" sId="1" numFmtId="4">
    <oc r="D49">
      <v>1</v>
    </oc>
    <nc r="D49"/>
  </rcc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A7:M8">
    <dxf>
      <fill>
        <patternFill patternType="none">
          <bgColor auto="1"/>
        </patternFill>
      </fill>
    </dxf>
  </rfmt>
  <rfmt sheetId="1" sqref="A9:M10">
    <dxf>
      <fill>
        <patternFill patternType="none">
          <bgColor auto="1"/>
        </patternFill>
      </fill>
    </dxf>
  </rfmt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O62"/>
  <sheetViews>
    <sheetView tabSelected="1" zoomScale="90" zoomScaleNormal="90" workbookViewId="0">
      <selection activeCell="A9" sqref="A9:M10"/>
    </sheetView>
  </sheetViews>
  <sheetFormatPr defaultRowHeight="12.75" x14ac:dyDescent="0.2"/>
  <cols>
    <col min="3" max="3" width="26.140625" customWidth="1"/>
    <col min="6" max="6" width="11.85546875" customWidth="1"/>
    <col min="7" max="7" width="10.7109375" customWidth="1"/>
    <col min="8" max="8" width="11.42578125" customWidth="1"/>
    <col min="9" max="9" width="10.5703125" bestFit="1" customWidth="1"/>
    <col min="10" max="10" width="11.5703125" customWidth="1"/>
    <col min="12" max="12" width="9" customWidth="1"/>
    <col min="13" max="13" width="9.42578125" customWidth="1"/>
    <col min="14" max="14" width="5.85546875" customWidth="1"/>
    <col min="15" max="15" width="10" customWidth="1"/>
  </cols>
  <sheetData>
    <row r="2" spans="1:15" ht="15.75" customHeight="1" x14ac:dyDescent="0.25">
      <c r="A2" s="115" t="s">
        <v>49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63"/>
      <c r="O2" s="63"/>
    </row>
    <row r="3" spans="1:15" ht="15.75" customHeight="1" x14ac:dyDescent="0.25">
      <c r="A3" s="115"/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63"/>
      <c r="O3" s="63"/>
    </row>
    <row r="4" spans="1:15" ht="15.75" customHeight="1" x14ac:dyDescent="0.2">
      <c r="A4" s="116" t="s">
        <v>50</v>
      </c>
      <c r="B4" s="116"/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64"/>
      <c r="O4" s="64"/>
    </row>
    <row r="5" spans="1:15" ht="15.75" customHeight="1" x14ac:dyDescent="0.2">
      <c r="A5" s="116"/>
      <c r="B5" s="116"/>
      <c r="C5" s="116"/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64"/>
      <c r="O5" s="64"/>
    </row>
    <row r="6" spans="1:15" ht="15.75" customHeight="1" x14ac:dyDescent="0.2">
      <c r="A6" s="116" t="s">
        <v>44</v>
      </c>
      <c r="B6" s="116"/>
      <c r="C6" s="116"/>
      <c r="D6" s="116"/>
      <c r="E6" s="116"/>
      <c r="F6" s="116"/>
      <c r="G6" s="116"/>
      <c r="H6" s="116"/>
      <c r="I6" s="116"/>
      <c r="J6" s="116"/>
      <c r="K6" s="116"/>
      <c r="L6" s="116"/>
      <c r="M6" s="116"/>
      <c r="N6" s="64"/>
      <c r="O6" s="64"/>
    </row>
    <row r="7" spans="1:15" ht="15.75" customHeight="1" x14ac:dyDescent="0.25">
      <c r="A7" s="153" t="s">
        <v>66</v>
      </c>
      <c r="B7" s="153"/>
      <c r="C7" s="153"/>
      <c r="D7" s="153"/>
      <c r="E7" s="153"/>
      <c r="F7" s="153"/>
      <c r="G7" s="153"/>
      <c r="H7" s="153"/>
      <c r="I7" s="153"/>
      <c r="J7" s="153"/>
      <c r="K7" s="153"/>
      <c r="L7" s="153"/>
      <c r="M7" s="153"/>
      <c r="N7" s="65"/>
      <c r="O7" s="65"/>
    </row>
    <row r="8" spans="1:15" ht="15.75" customHeight="1" x14ac:dyDescent="0.25">
      <c r="A8" s="153"/>
      <c r="B8" s="153"/>
      <c r="C8" s="153"/>
      <c r="D8" s="153"/>
      <c r="E8" s="153"/>
      <c r="F8" s="153"/>
      <c r="G8" s="153"/>
      <c r="H8" s="153"/>
      <c r="I8" s="153"/>
      <c r="J8" s="153"/>
      <c r="K8" s="153"/>
      <c r="L8" s="153"/>
      <c r="M8" s="153"/>
      <c r="N8" s="65"/>
      <c r="O8" s="65"/>
    </row>
    <row r="9" spans="1:15" ht="15.75" customHeight="1" x14ac:dyDescent="0.25">
      <c r="A9" s="153" t="s">
        <v>67</v>
      </c>
      <c r="B9" s="153"/>
      <c r="C9" s="153"/>
      <c r="D9" s="153"/>
      <c r="E9" s="153"/>
      <c r="F9" s="153"/>
      <c r="G9" s="153"/>
      <c r="H9" s="153"/>
      <c r="I9" s="153"/>
      <c r="J9" s="153"/>
      <c r="K9" s="153"/>
      <c r="L9" s="153"/>
      <c r="M9" s="153"/>
      <c r="N9" s="65"/>
      <c r="O9" s="65"/>
    </row>
    <row r="10" spans="1:15" ht="15.75" customHeight="1" x14ac:dyDescent="0.25">
      <c r="A10" s="153"/>
      <c r="B10" s="153"/>
      <c r="C10" s="153"/>
      <c r="D10" s="153"/>
      <c r="E10" s="153"/>
      <c r="F10" s="153"/>
      <c r="G10" s="153"/>
      <c r="H10" s="153"/>
      <c r="I10" s="153"/>
      <c r="J10" s="153"/>
      <c r="K10" s="153"/>
      <c r="L10" s="153"/>
      <c r="M10" s="153"/>
      <c r="N10" s="65"/>
      <c r="O10" s="65"/>
    </row>
    <row r="11" spans="1:15" ht="15.75" customHeight="1" x14ac:dyDescent="0.25">
      <c r="A11" s="115" t="s">
        <v>64</v>
      </c>
      <c r="B11" s="115"/>
      <c r="C11" s="115"/>
      <c r="D11" s="115"/>
      <c r="E11" s="115"/>
      <c r="F11" s="115"/>
      <c r="G11" s="115"/>
      <c r="H11" s="115"/>
      <c r="I11" s="115"/>
      <c r="J11" s="115"/>
      <c r="K11" s="115"/>
      <c r="L11" s="115"/>
      <c r="M11" s="115"/>
      <c r="N11" s="63"/>
      <c r="O11" s="63"/>
    </row>
    <row r="12" spans="1:15" ht="15.75" customHeight="1" x14ac:dyDescent="0.25">
      <c r="A12" s="115"/>
      <c r="B12" s="115"/>
      <c r="C12" s="115"/>
      <c r="D12" s="115"/>
      <c r="E12" s="115"/>
      <c r="F12" s="115"/>
      <c r="G12" s="115"/>
      <c r="H12" s="115"/>
      <c r="I12" s="115"/>
      <c r="J12" s="115"/>
      <c r="K12" s="115"/>
      <c r="L12" s="115"/>
      <c r="M12" s="115"/>
      <c r="N12" s="63"/>
      <c r="O12" s="63"/>
    </row>
    <row r="13" spans="1:15" ht="15.75" customHeight="1" x14ac:dyDescent="0.25">
      <c r="A13" s="55" t="s">
        <v>65</v>
      </c>
      <c r="B13" s="54"/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54"/>
      <c r="N13" s="54"/>
      <c r="O13" s="54"/>
    </row>
    <row r="14" spans="1:15" ht="15.75" customHeight="1" x14ac:dyDescent="0.25">
      <c r="A14" s="66" t="s">
        <v>55</v>
      </c>
      <c r="B14" s="66"/>
      <c r="C14" s="66"/>
      <c r="D14" s="66"/>
      <c r="E14" s="66"/>
      <c r="F14" s="66"/>
      <c r="G14" s="66"/>
      <c r="H14" s="66"/>
      <c r="I14" s="66"/>
      <c r="J14" s="66"/>
      <c r="K14" s="66"/>
      <c r="L14" s="66"/>
      <c r="M14" s="66"/>
      <c r="N14" s="63"/>
      <c r="O14" s="63"/>
    </row>
    <row r="15" spans="1:15" ht="15.75" customHeight="1" x14ac:dyDescent="0.25">
      <c r="A15" s="114"/>
      <c r="B15" s="114"/>
      <c r="C15" s="114"/>
      <c r="D15" s="114"/>
      <c r="E15" s="114"/>
      <c r="F15" s="114"/>
      <c r="G15" s="114"/>
      <c r="H15" s="114"/>
      <c r="I15" s="114"/>
      <c r="J15" s="114"/>
      <c r="K15" s="114"/>
      <c r="L15" s="114"/>
      <c r="M15" s="114"/>
      <c r="N15" s="114"/>
      <c r="O15" s="114"/>
    </row>
    <row r="16" spans="1:15" ht="15.75" x14ac:dyDescent="0.2">
      <c r="A16" s="112"/>
      <c r="B16" s="112"/>
      <c r="C16" s="112"/>
      <c r="D16" s="112"/>
      <c r="E16" s="112"/>
      <c r="F16" s="1"/>
      <c r="G16" s="1"/>
      <c r="H16" s="113"/>
      <c r="I16" s="113"/>
      <c r="J16" s="113"/>
      <c r="K16" s="113"/>
      <c r="L16" s="113"/>
      <c r="M16" s="113"/>
    </row>
    <row r="17" spans="1:13" x14ac:dyDescent="0.2">
      <c r="A17" s="121" t="s">
        <v>0</v>
      </c>
      <c r="B17" s="121"/>
      <c r="C17" s="121"/>
      <c r="D17" s="121"/>
      <c r="E17" s="121"/>
      <c r="F17" s="2"/>
      <c r="G17" s="2"/>
      <c r="H17" s="121" t="s">
        <v>1</v>
      </c>
      <c r="I17" s="121"/>
      <c r="J17" s="121"/>
      <c r="K17" s="121"/>
      <c r="L17" s="121"/>
      <c r="M17" s="121"/>
    </row>
    <row r="18" spans="1:13" ht="18.75" x14ac:dyDescent="0.3">
      <c r="A18" s="122" t="s">
        <v>2</v>
      </c>
      <c r="B18" s="122"/>
      <c r="C18" s="122"/>
      <c r="D18" s="122"/>
      <c r="E18" s="122"/>
      <c r="F18" s="122"/>
      <c r="G18" s="122"/>
      <c r="H18" s="3"/>
      <c r="I18" s="123"/>
      <c r="J18" s="123"/>
      <c r="K18" s="123"/>
      <c r="L18" s="123"/>
      <c r="M18" s="4"/>
    </row>
    <row r="19" spans="1:13" ht="18.75" x14ac:dyDescent="0.3">
      <c r="A19" s="122" t="s">
        <v>3</v>
      </c>
      <c r="B19" s="122"/>
      <c r="C19" s="122"/>
      <c r="D19" s="122"/>
      <c r="E19" s="122"/>
      <c r="F19" s="122"/>
      <c r="G19" s="3"/>
      <c r="H19" s="5"/>
      <c r="I19" s="5"/>
      <c r="J19" s="5"/>
      <c r="K19" s="5"/>
      <c r="L19" s="124"/>
      <c r="M19" s="124"/>
    </row>
    <row r="20" spans="1:13" ht="18.75" x14ac:dyDescent="0.3">
      <c r="A20" s="125"/>
      <c r="B20" s="125"/>
      <c r="C20" s="125"/>
      <c r="D20" s="125"/>
      <c r="E20" s="125"/>
      <c r="F20" s="125"/>
      <c r="G20" s="125"/>
      <c r="H20" s="125"/>
      <c r="I20" s="125"/>
      <c r="J20" s="125"/>
      <c r="K20" s="125"/>
      <c r="L20" s="125"/>
      <c r="M20" s="125"/>
    </row>
    <row r="21" spans="1:13" ht="15.75" x14ac:dyDescent="0.25">
      <c r="A21" s="6" t="s">
        <v>4</v>
      </c>
      <c r="B21" s="53"/>
      <c r="C21" s="7"/>
      <c r="D21" s="126"/>
      <c r="E21" s="126"/>
      <c r="F21" s="127" t="s">
        <v>5</v>
      </c>
      <c r="G21" s="127"/>
      <c r="H21" s="8"/>
      <c r="I21" s="126"/>
      <c r="J21" s="126"/>
      <c r="K21" s="126"/>
      <c r="L21" s="126"/>
      <c r="M21" s="126"/>
    </row>
    <row r="22" spans="1:13" ht="18.75" x14ac:dyDescent="0.3">
      <c r="A22" s="2"/>
      <c r="B22" s="2"/>
      <c r="C22" s="9"/>
      <c r="D22" s="128" t="s">
        <v>6</v>
      </c>
      <c r="E22" s="128"/>
      <c r="F22" s="10"/>
      <c r="G22" s="10"/>
      <c r="H22" s="11"/>
      <c r="I22" s="128" t="s">
        <v>7</v>
      </c>
      <c r="J22" s="128"/>
      <c r="K22" s="128"/>
      <c r="L22" s="128"/>
      <c r="M22" s="128"/>
    </row>
    <row r="23" spans="1:13" ht="13.5" thickBot="1" x14ac:dyDescent="0.25"/>
    <row r="24" spans="1:13" ht="120.75" thickBot="1" x14ac:dyDescent="0.25">
      <c r="A24" s="12" t="s">
        <v>8</v>
      </c>
      <c r="B24" s="13" t="s">
        <v>46</v>
      </c>
      <c r="C24" s="13" t="s">
        <v>9</v>
      </c>
      <c r="D24" s="14" t="s">
        <v>10</v>
      </c>
      <c r="E24" s="15" t="s">
        <v>11</v>
      </c>
      <c r="F24" s="16" t="s">
        <v>12</v>
      </c>
      <c r="G24" s="117" t="s">
        <v>13</v>
      </c>
      <c r="H24" s="118"/>
      <c r="I24" s="117" t="s">
        <v>14</v>
      </c>
      <c r="J24" s="118"/>
      <c r="K24" s="17" t="s">
        <v>15</v>
      </c>
      <c r="L24" s="18" t="s">
        <v>16</v>
      </c>
      <c r="M24" s="58" t="s">
        <v>52</v>
      </c>
    </row>
    <row r="25" spans="1:13" ht="15.75" thickBot="1" x14ac:dyDescent="0.25">
      <c r="A25" s="19" t="s">
        <v>17</v>
      </c>
      <c r="B25" s="20" t="s">
        <v>45</v>
      </c>
      <c r="C25" s="20" t="s">
        <v>18</v>
      </c>
      <c r="D25" s="21" t="s">
        <v>19</v>
      </c>
      <c r="E25" s="22" t="s">
        <v>20</v>
      </c>
      <c r="F25" s="56" t="s">
        <v>47</v>
      </c>
      <c r="G25" s="119" t="s">
        <v>21</v>
      </c>
      <c r="H25" s="120"/>
      <c r="I25" s="119" t="s">
        <v>22</v>
      </c>
      <c r="J25" s="120"/>
      <c r="K25" s="23" t="s">
        <v>23</v>
      </c>
      <c r="L25" s="24" t="s">
        <v>48</v>
      </c>
      <c r="M25" s="24" t="s">
        <v>53</v>
      </c>
    </row>
    <row r="26" spans="1:13" ht="48.75" thickBot="1" x14ac:dyDescent="0.25">
      <c r="A26" s="129" t="s">
        <v>24</v>
      </c>
      <c r="B26" s="130"/>
      <c r="C26" s="130"/>
      <c r="D26" s="130"/>
      <c r="E26" s="130"/>
      <c r="F26" s="130"/>
      <c r="G26" s="59" t="s">
        <v>58</v>
      </c>
      <c r="H26" s="60" t="s">
        <v>59</v>
      </c>
      <c r="I26" s="59" t="s">
        <v>60</v>
      </c>
      <c r="J26" s="60" t="s">
        <v>61</v>
      </c>
      <c r="K26" s="61" t="s">
        <v>56</v>
      </c>
      <c r="L26" s="62" t="s">
        <v>57</v>
      </c>
      <c r="M26" s="57" t="s">
        <v>54</v>
      </c>
    </row>
    <row r="27" spans="1:13" x14ac:dyDescent="0.2">
      <c r="A27" s="77">
        <v>1</v>
      </c>
      <c r="B27" s="76"/>
      <c r="C27" s="86"/>
      <c r="D27" s="73"/>
      <c r="E27" s="70">
        <v>20</v>
      </c>
      <c r="F27" s="105">
        <v>2.8</v>
      </c>
      <c r="G27" s="69">
        <f>114.7/1000*E27</f>
        <v>2.294</v>
      </c>
      <c r="H27" s="69"/>
      <c r="I27" s="69">
        <f>121.4/1000*E27</f>
        <v>2.4279999999999999</v>
      </c>
      <c r="J27" s="69"/>
      <c r="K27" s="79">
        <f t="shared" ref="K27:K45" si="0">IF(I27+J27-G27-H27&gt;=0, I27+J27-G27-H27, 0)</f>
        <v>0.1339999999999999</v>
      </c>
      <c r="L27" s="80">
        <f>ROUND(D27*K27,2)</f>
        <v>0</v>
      </c>
      <c r="M27" s="89">
        <f t="shared" ref="M27:M49" si="1">D27*E27</f>
        <v>0</v>
      </c>
    </row>
    <row r="28" spans="1:13" x14ac:dyDescent="0.2">
      <c r="A28" s="103">
        <v>2</v>
      </c>
      <c r="B28" s="48"/>
      <c r="C28" s="87"/>
      <c r="D28" s="74"/>
      <c r="E28" s="71">
        <v>20</v>
      </c>
      <c r="F28" s="105">
        <v>3</v>
      </c>
      <c r="G28" s="67">
        <f t="shared" ref="G28:G37" si="2">114.7/1000*E28</f>
        <v>2.294</v>
      </c>
      <c r="H28" s="67"/>
      <c r="I28" s="67">
        <f t="shared" ref="I28:I44" si="3">121.4/1000*E28</f>
        <v>2.4279999999999999</v>
      </c>
      <c r="J28" s="67"/>
      <c r="K28" s="81">
        <f t="shared" si="0"/>
        <v>0.1339999999999999</v>
      </c>
      <c r="L28" s="82">
        <f t="shared" ref="L28:L49" si="4">ROUND(D28*K28,2)</f>
        <v>0</v>
      </c>
      <c r="M28" s="85">
        <f t="shared" si="1"/>
        <v>0</v>
      </c>
    </row>
    <row r="29" spans="1:13" x14ac:dyDescent="0.2">
      <c r="A29" s="103">
        <v>3</v>
      </c>
      <c r="B29" s="48"/>
      <c r="C29" s="87"/>
      <c r="D29" s="74"/>
      <c r="E29" s="71">
        <v>20</v>
      </c>
      <c r="F29" s="105">
        <v>3.1</v>
      </c>
      <c r="G29" s="67">
        <f t="shared" si="2"/>
        <v>2.294</v>
      </c>
      <c r="H29" s="67"/>
      <c r="I29" s="67">
        <f t="shared" si="3"/>
        <v>2.4279999999999999</v>
      </c>
      <c r="J29" s="67"/>
      <c r="K29" s="81">
        <f t="shared" si="0"/>
        <v>0.1339999999999999</v>
      </c>
      <c r="L29" s="82">
        <f t="shared" si="4"/>
        <v>0</v>
      </c>
      <c r="M29" s="85">
        <f t="shared" si="1"/>
        <v>0</v>
      </c>
    </row>
    <row r="30" spans="1:13" x14ac:dyDescent="0.2">
      <c r="A30" s="103">
        <v>4</v>
      </c>
      <c r="B30" s="48"/>
      <c r="C30" s="87"/>
      <c r="D30" s="74"/>
      <c r="E30" s="71">
        <v>20</v>
      </c>
      <c r="F30" s="105">
        <v>3.2</v>
      </c>
      <c r="G30" s="67">
        <f t="shared" si="2"/>
        <v>2.294</v>
      </c>
      <c r="H30" s="67"/>
      <c r="I30" s="67">
        <f t="shared" si="3"/>
        <v>2.4279999999999999</v>
      </c>
      <c r="J30" s="67"/>
      <c r="K30" s="81">
        <f t="shared" si="0"/>
        <v>0.1339999999999999</v>
      </c>
      <c r="L30" s="82">
        <f t="shared" si="4"/>
        <v>0</v>
      </c>
      <c r="M30" s="85">
        <f t="shared" si="1"/>
        <v>0</v>
      </c>
    </row>
    <row r="31" spans="1:13" x14ac:dyDescent="0.2">
      <c r="A31" s="103">
        <v>5</v>
      </c>
      <c r="B31" s="48"/>
      <c r="C31" s="87"/>
      <c r="D31" s="74"/>
      <c r="E31" s="71">
        <v>20</v>
      </c>
      <c r="F31" s="105">
        <v>3.25</v>
      </c>
      <c r="G31" s="67">
        <f t="shared" si="2"/>
        <v>2.294</v>
      </c>
      <c r="H31" s="152"/>
      <c r="I31" s="67">
        <f t="shared" si="3"/>
        <v>2.4279999999999999</v>
      </c>
      <c r="J31" s="67"/>
      <c r="K31" s="81">
        <f t="shared" si="0"/>
        <v>0.1339999999999999</v>
      </c>
      <c r="L31" s="82">
        <f t="shared" si="4"/>
        <v>0</v>
      </c>
      <c r="M31" s="85">
        <f t="shared" si="1"/>
        <v>0</v>
      </c>
    </row>
    <row r="32" spans="1:13" x14ac:dyDescent="0.2">
      <c r="A32" s="103">
        <v>6</v>
      </c>
      <c r="B32" s="48"/>
      <c r="C32" s="87"/>
      <c r="D32" s="74"/>
      <c r="E32" s="71">
        <v>20</v>
      </c>
      <c r="F32" s="105">
        <v>3.3</v>
      </c>
      <c r="G32" s="67">
        <f t="shared" si="2"/>
        <v>2.294</v>
      </c>
      <c r="H32" s="67"/>
      <c r="I32" s="67">
        <f t="shared" si="3"/>
        <v>2.4279999999999999</v>
      </c>
      <c r="J32" s="67"/>
      <c r="K32" s="81">
        <f t="shared" si="0"/>
        <v>0.1339999999999999</v>
      </c>
      <c r="L32" s="82">
        <f t="shared" si="4"/>
        <v>0</v>
      </c>
      <c r="M32" s="85">
        <f t="shared" si="1"/>
        <v>0</v>
      </c>
    </row>
    <row r="33" spans="1:13" x14ac:dyDescent="0.2">
      <c r="A33" s="103">
        <v>7</v>
      </c>
      <c r="B33" s="48"/>
      <c r="C33" s="87"/>
      <c r="D33" s="74"/>
      <c r="E33" s="71">
        <v>20</v>
      </c>
      <c r="F33" s="105">
        <v>3.4</v>
      </c>
      <c r="G33" s="67">
        <f t="shared" si="2"/>
        <v>2.294</v>
      </c>
      <c r="H33" s="67"/>
      <c r="I33" s="67">
        <f t="shared" si="3"/>
        <v>2.4279999999999999</v>
      </c>
      <c r="J33" s="67"/>
      <c r="K33" s="81">
        <f t="shared" si="0"/>
        <v>0.1339999999999999</v>
      </c>
      <c r="L33" s="82">
        <f t="shared" si="4"/>
        <v>0</v>
      </c>
      <c r="M33" s="85">
        <f t="shared" si="1"/>
        <v>0</v>
      </c>
    </row>
    <row r="34" spans="1:13" x14ac:dyDescent="0.2">
      <c r="A34" s="103">
        <v>8</v>
      </c>
      <c r="B34" s="48"/>
      <c r="C34" s="87"/>
      <c r="D34" s="74"/>
      <c r="E34" s="71">
        <v>20</v>
      </c>
      <c r="F34" s="105">
        <v>3.45</v>
      </c>
      <c r="G34" s="67">
        <f t="shared" si="2"/>
        <v>2.294</v>
      </c>
      <c r="H34" s="67"/>
      <c r="I34" s="67">
        <f t="shared" si="3"/>
        <v>2.4279999999999999</v>
      </c>
      <c r="J34" s="67"/>
      <c r="K34" s="81">
        <f t="shared" si="0"/>
        <v>0.1339999999999999</v>
      </c>
      <c r="L34" s="82">
        <f t="shared" si="4"/>
        <v>0</v>
      </c>
      <c r="M34" s="85">
        <f t="shared" si="1"/>
        <v>0</v>
      </c>
    </row>
    <row r="35" spans="1:13" x14ac:dyDescent="0.2">
      <c r="A35" s="103">
        <v>9</v>
      </c>
      <c r="B35" s="48"/>
      <c r="C35" s="87"/>
      <c r="D35" s="74"/>
      <c r="E35" s="71">
        <v>20</v>
      </c>
      <c r="F35" s="105">
        <v>3.5</v>
      </c>
      <c r="G35" s="67">
        <f t="shared" si="2"/>
        <v>2.294</v>
      </c>
      <c r="H35" s="67"/>
      <c r="I35" s="67">
        <f t="shared" si="3"/>
        <v>2.4279999999999999</v>
      </c>
      <c r="J35" s="67"/>
      <c r="K35" s="81">
        <f t="shared" si="0"/>
        <v>0.1339999999999999</v>
      </c>
      <c r="L35" s="82">
        <f t="shared" si="4"/>
        <v>0</v>
      </c>
      <c r="M35" s="85">
        <f t="shared" si="1"/>
        <v>0</v>
      </c>
    </row>
    <row r="36" spans="1:13" x14ac:dyDescent="0.2">
      <c r="A36" s="103">
        <v>10</v>
      </c>
      <c r="B36" s="48"/>
      <c r="C36" s="87"/>
      <c r="D36" s="74"/>
      <c r="E36" s="71">
        <v>20</v>
      </c>
      <c r="F36" s="105">
        <v>3.55</v>
      </c>
      <c r="G36" s="67">
        <f t="shared" si="2"/>
        <v>2.294</v>
      </c>
      <c r="H36" s="67"/>
      <c r="I36" s="67">
        <f t="shared" si="3"/>
        <v>2.4279999999999999</v>
      </c>
      <c r="J36" s="67"/>
      <c r="K36" s="81">
        <f t="shared" si="0"/>
        <v>0.1339999999999999</v>
      </c>
      <c r="L36" s="82">
        <f t="shared" si="4"/>
        <v>0</v>
      </c>
      <c r="M36" s="85">
        <f t="shared" si="1"/>
        <v>0</v>
      </c>
    </row>
    <row r="37" spans="1:13" x14ac:dyDescent="0.2">
      <c r="A37" s="103">
        <v>11</v>
      </c>
      <c r="B37" s="48"/>
      <c r="C37" s="87"/>
      <c r="D37" s="74"/>
      <c r="E37" s="71">
        <v>20</v>
      </c>
      <c r="F37" s="105">
        <v>3.6</v>
      </c>
      <c r="G37" s="151">
        <f t="shared" si="2"/>
        <v>2.294</v>
      </c>
      <c r="H37" s="67"/>
      <c r="I37" s="67">
        <f t="shared" si="3"/>
        <v>2.4279999999999999</v>
      </c>
      <c r="J37" s="67"/>
      <c r="K37" s="81">
        <f t="shared" si="0"/>
        <v>0.1339999999999999</v>
      </c>
      <c r="L37" s="82">
        <f t="shared" si="4"/>
        <v>0</v>
      </c>
      <c r="M37" s="85">
        <f t="shared" si="1"/>
        <v>0</v>
      </c>
    </row>
    <row r="38" spans="1:13" x14ac:dyDescent="0.2">
      <c r="A38" s="103">
        <v>12</v>
      </c>
      <c r="B38" s="48"/>
      <c r="C38" s="87"/>
      <c r="D38" s="74"/>
      <c r="E38" s="71">
        <v>20</v>
      </c>
      <c r="F38" s="105">
        <v>3.65</v>
      </c>
      <c r="G38" s="67"/>
      <c r="H38" s="67">
        <f>(78.7/1000*1+(F38/E38)*(20/100))*E38</f>
        <v>2.3039999999999998</v>
      </c>
      <c r="I38" s="67">
        <f t="shared" si="3"/>
        <v>2.4279999999999999</v>
      </c>
      <c r="J38" s="67"/>
      <c r="K38" s="81">
        <f t="shared" si="0"/>
        <v>0.12400000000000011</v>
      </c>
      <c r="L38" s="82">
        <f t="shared" si="4"/>
        <v>0</v>
      </c>
      <c r="M38" s="85">
        <f t="shared" si="1"/>
        <v>0</v>
      </c>
    </row>
    <row r="39" spans="1:13" x14ac:dyDescent="0.2">
      <c r="A39" s="103">
        <v>13</v>
      </c>
      <c r="B39" s="48"/>
      <c r="C39" s="87"/>
      <c r="D39" s="74"/>
      <c r="E39" s="71">
        <v>20</v>
      </c>
      <c r="F39" s="105">
        <v>3.7</v>
      </c>
      <c r="G39" s="67"/>
      <c r="H39" s="67">
        <f t="shared" ref="H39:H47" si="5">(78.7/1000*1+(F39/E39)*(20/100))*E39</f>
        <v>2.3140000000000001</v>
      </c>
      <c r="I39" s="67">
        <f t="shared" si="3"/>
        <v>2.4279999999999999</v>
      </c>
      <c r="J39" s="67"/>
      <c r="K39" s="81">
        <f t="shared" si="0"/>
        <v>0.11399999999999988</v>
      </c>
      <c r="L39" s="82">
        <f t="shared" si="4"/>
        <v>0</v>
      </c>
      <c r="M39" s="85">
        <f t="shared" si="1"/>
        <v>0</v>
      </c>
    </row>
    <row r="40" spans="1:13" x14ac:dyDescent="0.2">
      <c r="A40" s="103">
        <v>14</v>
      </c>
      <c r="B40" s="48"/>
      <c r="C40" s="87"/>
      <c r="D40" s="74"/>
      <c r="E40" s="71">
        <v>20</v>
      </c>
      <c r="F40" s="105">
        <v>3.75</v>
      </c>
      <c r="G40" s="67"/>
      <c r="H40" s="67">
        <f t="shared" si="5"/>
        <v>2.3240000000000003</v>
      </c>
      <c r="I40" s="67">
        <f t="shared" si="3"/>
        <v>2.4279999999999999</v>
      </c>
      <c r="J40" s="67"/>
      <c r="K40" s="81">
        <f t="shared" si="0"/>
        <v>0.10399999999999965</v>
      </c>
      <c r="L40" s="82">
        <f t="shared" si="4"/>
        <v>0</v>
      </c>
      <c r="M40" s="85">
        <f t="shared" si="1"/>
        <v>0</v>
      </c>
    </row>
    <row r="41" spans="1:13" x14ac:dyDescent="0.2">
      <c r="A41" s="103">
        <v>15</v>
      </c>
      <c r="B41" s="48"/>
      <c r="C41" s="87"/>
      <c r="D41" s="74"/>
      <c r="E41" s="71">
        <v>20</v>
      </c>
      <c r="F41" s="105">
        <v>3.8</v>
      </c>
      <c r="G41" s="67"/>
      <c r="H41" s="67">
        <f t="shared" si="5"/>
        <v>2.3340000000000001</v>
      </c>
      <c r="I41" s="67">
        <f t="shared" si="3"/>
        <v>2.4279999999999999</v>
      </c>
      <c r="J41" s="67"/>
      <c r="K41" s="81">
        <f t="shared" si="0"/>
        <v>9.3999999999999861E-2</v>
      </c>
      <c r="L41" s="82">
        <f t="shared" si="4"/>
        <v>0</v>
      </c>
      <c r="M41" s="85">
        <f t="shared" si="1"/>
        <v>0</v>
      </c>
    </row>
    <row r="42" spans="1:13" x14ac:dyDescent="0.2">
      <c r="A42" s="103">
        <v>16</v>
      </c>
      <c r="B42" s="48"/>
      <c r="C42" s="87"/>
      <c r="D42" s="74"/>
      <c r="E42" s="71">
        <v>20</v>
      </c>
      <c r="F42" s="105">
        <v>3.9</v>
      </c>
      <c r="G42" s="67"/>
      <c r="H42" s="67">
        <f t="shared" si="5"/>
        <v>2.3540000000000001</v>
      </c>
      <c r="I42" s="67"/>
      <c r="J42" s="67">
        <f t="shared" ref="J41:J45" si="6">(92.5/1000*1+(F42/E42)*(15/100))*E42</f>
        <v>2.4350000000000001</v>
      </c>
      <c r="K42" s="81">
        <f t="shared" si="0"/>
        <v>8.0999999999999961E-2</v>
      </c>
      <c r="L42" s="82">
        <f t="shared" si="4"/>
        <v>0</v>
      </c>
      <c r="M42" s="85">
        <f t="shared" si="1"/>
        <v>0</v>
      </c>
    </row>
    <row r="43" spans="1:13" x14ac:dyDescent="0.2">
      <c r="A43" s="103">
        <v>17</v>
      </c>
      <c r="B43" s="48"/>
      <c r="C43" s="87"/>
      <c r="D43" s="74"/>
      <c r="E43" s="71">
        <v>20</v>
      </c>
      <c r="F43" s="105">
        <v>4</v>
      </c>
      <c r="G43" s="67"/>
      <c r="H43" s="67">
        <f t="shared" si="5"/>
        <v>2.3740000000000001</v>
      </c>
      <c r="I43" s="67"/>
      <c r="J43" s="67">
        <f t="shared" si="6"/>
        <v>2.4500000000000002</v>
      </c>
      <c r="K43" s="81">
        <f t="shared" si="0"/>
        <v>7.6000000000000068E-2</v>
      </c>
      <c r="L43" s="82">
        <f t="shared" si="4"/>
        <v>0</v>
      </c>
      <c r="M43" s="85">
        <f t="shared" si="1"/>
        <v>0</v>
      </c>
    </row>
    <row r="44" spans="1:13" x14ac:dyDescent="0.2">
      <c r="A44" s="103">
        <v>18</v>
      </c>
      <c r="B44" s="48"/>
      <c r="C44" s="87"/>
      <c r="D44" s="74"/>
      <c r="E44" s="71">
        <v>20</v>
      </c>
      <c r="F44" s="105">
        <v>4.2</v>
      </c>
      <c r="G44" s="67"/>
      <c r="H44" s="67">
        <f t="shared" si="5"/>
        <v>2.4140000000000001</v>
      </c>
      <c r="I44" s="67"/>
      <c r="J44" s="67">
        <f t="shared" si="6"/>
        <v>2.48</v>
      </c>
      <c r="K44" s="81">
        <f t="shared" si="0"/>
        <v>6.5999999999999837E-2</v>
      </c>
      <c r="L44" s="82">
        <f t="shared" si="4"/>
        <v>0</v>
      </c>
      <c r="M44" s="85">
        <f t="shared" si="1"/>
        <v>0</v>
      </c>
    </row>
    <row r="45" spans="1:13" x14ac:dyDescent="0.2">
      <c r="A45" s="103">
        <v>19</v>
      </c>
      <c r="B45" s="49"/>
      <c r="C45" s="88"/>
      <c r="D45" s="75"/>
      <c r="E45" s="72">
        <v>20</v>
      </c>
      <c r="F45" s="106">
        <v>4.5</v>
      </c>
      <c r="G45" s="67"/>
      <c r="H45" s="67">
        <f t="shared" si="5"/>
        <v>2.4740000000000002</v>
      </c>
      <c r="I45" s="67"/>
      <c r="J45" s="67">
        <f t="shared" si="6"/>
        <v>2.5249999999999999</v>
      </c>
      <c r="K45" s="81">
        <f t="shared" si="0"/>
        <v>5.0999999999999712E-2</v>
      </c>
      <c r="L45" s="82">
        <f t="shared" si="4"/>
        <v>0</v>
      </c>
      <c r="M45" s="85">
        <f t="shared" si="1"/>
        <v>0</v>
      </c>
    </row>
    <row r="46" spans="1:13" x14ac:dyDescent="0.2">
      <c r="A46" s="103">
        <v>20</v>
      </c>
      <c r="B46" s="49"/>
      <c r="C46" s="88"/>
      <c r="D46" s="75"/>
      <c r="E46" s="72">
        <v>20</v>
      </c>
      <c r="F46" s="106">
        <v>4.7</v>
      </c>
      <c r="G46" s="68"/>
      <c r="H46" s="67">
        <f t="shared" si="5"/>
        <v>2.5140000000000002</v>
      </c>
      <c r="I46" s="67"/>
      <c r="J46" s="67">
        <f t="shared" ref="J45:J47" si="7">(92.5/1000*1+(F46/E46)*(15/100))*E46</f>
        <v>2.5550000000000002</v>
      </c>
      <c r="K46" s="83">
        <f t="shared" ref="K46:K47" si="8">IF(I46+J46-G46-H46&gt;=0, I46+J46-G46-H46, 0)</f>
        <v>4.0999999999999925E-2</v>
      </c>
      <c r="L46" s="84">
        <f t="shared" ref="L46:L47" si="9">ROUND(D46*K46,2)</f>
        <v>0</v>
      </c>
      <c r="M46" s="90">
        <f t="shared" ref="M46:M47" si="10">D46*E46</f>
        <v>0</v>
      </c>
    </row>
    <row r="47" spans="1:13" x14ac:dyDescent="0.2">
      <c r="A47" s="103">
        <v>21</v>
      </c>
      <c r="B47" s="48"/>
      <c r="C47" s="87"/>
      <c r="D47" s="74"/>
      <c r="E47" s="71">
        <v>20</v>
      </c>
      <c r="F47" s="107">
        <v>5.2</v>
      </c>
      <c r="G47" s="68"/>
      <c r="H47" s="67">
        <f t="shared" si="5"/>
        <v>2.6140000000000003</v>
      </c>
      <c r="I47" s="68"/>
      <c r="J47" s="67">
        <f t="shared" si="7"/>
        <v>2.63</v>
      </c>
      <c r="K47" s="81">
        <f t="shared" si="8"/>
        <v>1.599999999999957E-2</v>
      </c>
      <c r="L47" s="82">
        <f t="shared" si="9"/>
        <v>0</v>
      </c>
      <c r="M47" s="85">
        <f t="shared" si="10"/>
        <v>0</v>
      </c>
    </row>
    <row r="48" spans="1:13" x14ac:dyDescent="0.2">
      <c r="A48" s="103">
        <v>22</v>
      </c>
      <c r="B48" s="48"/>
      <c r="C48" s="87"/>
      <c r="D48" s="74"/>
      <c r="E48" s="78">
        <v>40</v>
      </c>
      <c r="F48" s="107">
        <v>6.8</v>
      </c>
      <c r="G48" s="67">
        <f>114.7/1000*E48</f>
        <v>4.5880000000000001</v>
      </c>
      <c r="H48" s="67"/>
      <c r="I48" s="67">
        <f>121.4/1000*E48</f>
        <v>4.8559999999999999</v>
      </c>
      <c r="J48" s="67"/>
      <c r="K48" s="81">
        <f>IF(I48+J48-G48-H48&gt;=0, I48+J48-G48-H48, 0)</f>
        <v>0.26799999999999979</v>
      </c>
      <c r="L48" s="82">
        <f t="shared" si="4"/>
        <v>0</v>
      </c>
      <c r="M48" s="85">
        <f t="shared" si="1"/>
        <v>0</v>
      </c>
    </row>
    <row r="49" spans="1:13" ht="13.5" thickBot="1" x14ac:dyDescent="0.25">
      <c r="A49" s="104">
        <v>23</v>
      </c>
      <c r="B49" s="49"/>
      <c r="C49" s="88"/>
      <c r="D49" s="75"/>
      <c r="E49" s="91">
        <v>40</v>
      </c>
      <c r="F49" s="108">
        <v>6.9</v>
      </c>
      <c r="G49" s="67">
        <f>114.7/1000*E49</f>
        <v>4.5880000000000001</v>
      </c>
      <c r="H49" s="68"/>
      <c r="I49" s="67">
        <f>121.4/1000*E49</f>
        <v>4.8559999999999999</v>
      </c>
      <c r="J49" s="68"/>
      <c r="K49" s="83">
        <f t="shared" ref="K49" si="11">IF(I49+J49-G49-H49&gt;=0, I49+J49-G49-H49, 0)</f>
        <v>0.26799999999999979</v>
      </c>
      <c r="L49" s="84">
        <f t="shared" si="4"/>
        <v>0</v>
      </c>
      <c r="M49" s="90">
        <f t="shared" si="1"/>
        <v>0</v>
      </c>
    </row>
    <row r="50" spans="1:13" ht="13.5" thickBot="1" x14ac:dyDescent="0.25">
      <c r="A50" s="93" t="s">
        <v>25</v>
      </c>
      <c r="B50" s="92"/>
      <c r="C50" s="94" t="s">
        <v>26</v>
      </c>
      <c r="D50" s="95"/>
      <c r="E50" s="95"/>
      <c r="F50" s="96" t="s">
        <v>26</v>
      </c>
      <c r="G50" s="97" t="s">
        <v>26</v>
      </c>
      <c r="H50" s="98" t="s">
        <v>26</v>
      </c>
      <c r="I50" s="97" t="s">
        <v>26</v>
      </c>
      <c r="J50" s="99" t="s">
        <v>26</v>
      </c>
      <c r="K50" s="100" t="s">
        <v>26</v>
      </c>
      <c r="L50" s="101">
        <f>SUM(L27:L49)</f>
        <v>0</v>
      </c>
      <c r="M50" s="102">
        <f>SUM(M27:M49)</f>
        <v>0</v>
      </c>
    </row>
    <row r="51" spans="1:13" x14ac:dyDescent="0.2">
      <c r="A51" s="2"/>
      <c r="B51" s="2"/>
      <c r="C51" s="2"/>
      <c r="D51" s="25"/>
      <c r="E51" s="2"/>
      <c r="F51" s="2"/>
      <c r="G51" s="26"/>
      <c r="H51" s="26"/>
      <c r="I51" s="26"/>
      <c r="J51" s="26"/>
      <c r="K51" s="26"/>
      <c r="L51" s="26"/>
    </row>
    <row r="52" spans="1:13" ht="15.75" x14ac:dyDescent="0.25">
      <c r="A52" s="131" t="s">
        <v>27</v>
      </c>
      <c r="B52" s="131"/>
      <c r="C52" s="131"/>
      <c r="D52" s="131"/>
      <c r="E52" s="131"/>
      <c r="F52" s="131"/>
      <c r="G52" s="131"/>
      <c r="H52" s="131"/>
      <c r="I52" s="131"/>
      <c r="J52" s="131"/>
      <c r="K52" s="131"/>
      <c r="L52" s="131"/>
    </row>
    <row r="53" spans="1:13" ht="15.75" x14ac:dyDescent="0.25">
      <c r="A53" s="131" t="s">
        <v>28</v>
      </c>
      <c r="B53" s="131"/>
      <c r="C53" s="131"/>
      <c r="D53" s="131"/>
      <c r="E53" s="131"/>
      <c r="F53" s="131"/>
      <c r="G53" s="131"/>
      <c r="H53" s="131"/>
      <c r="I53" s="131"/>
      <c r="J53" s="131"/>
      <c r="K53" s="131"/>
      <c r="L53" s="131"/>
    </row>
    <row r="54" spans="1:13" ht="15.75" x14ac:dyDescent="0.25">
      <c r="A54" s="132"/>
      <c r="B54" s="132"/>
      <c r="C54" s="132"/>
      <c r="D54" s="132"/>
      <c r="E54" s="132"/>
      <c r="F54" s="27"/>
      <c r="G54" s="28"/>
      <c r="H54" s="28"/>
      <c r="I54" s="28"/>
      <c r="J54" s="28"/>
      <c r="K54" s="28"/>
      <c r="L54" s="28"/>
      <c r="M54" s="109"/>
    </row>
    <row r="55" spans="1:13" x14ac:dyDescent="0.2">
      <c r="A55" s="121" t="s">
        <v>29</v>
      </c>
      <c r="B55" s="121"/>
      <c r="C55" s="121"/>
      <c r="D55" s="121"/>
      <c r="E55" s="121"/>
      <c r="G55" s="29" t="s">
        <v>38</v>
      </c>
      <c r="H55" s="111"/>
      <c r="I55" s="30"/>
      <c r="J55" s="30"/>
      <c r="K55" s="133" t="s">
        <v>30</v>
      </c>
      <c r="L55" s="134"/>
    </row>
    <row r="56" spans="1:13" ht="15.75" x14ac:dyDescent="0.25">
      <c r="A56" s="131" t="s">
        <v>31</v>
      </c>
      <c r="B56" s="131"/>
      <c r="C56" s="131"/>
      <c r="D56" s="131"/>
      <c r="E56" s="131"/>
      <c r="F56" s="131"/>
      <c r="G56" s="131"/>
      <c r="H56" s="131"/>
      <c r="I56" s="131"/>
      <c r="J56" s="131"/>
      <c r="K56" s="131"/>
      <c r="L56" s="131"/>
    </row>
    <row r="57" spans="1:13" ht="15.75" x14ac:dyDescent="0.25">
      <c r="A57" s="132"/>
      <c r="B57" s="132"/>
      <c r="C57" s="132"/>
      <c r="D57" s="132"/>
      <c r="E57" s="132"/>
      <c r="F57" s="27"/>
      <c r="G57" s="28"/>
      <c r="H57" s="28"/>
      <c r="I57" s="28"/>
      <c r="J57" s="28"/>
      <c r="K57" s="28"/>
      <c r="L57" s="28"/>
      <c r="M57" s="109"/>
    </row>
    <row r="58" spans="1:13" x14ac:dyDescent="0.2">
      <c r="A58" s="121" t="s">
        <v>29</v>
      </c>
      <c r="B58" s="121"/>
      <c r="C58" s="121"/>
      <c r="D58" s="121"/>
      <c r="E58" s="121"/>
      <c r="G58" s="29" t="s">
        <v>38</v>
      </c>
      <c r="H58" s="111"/>
      <c r="I58" s="30"/>
      <c r="J58" s="30"/>
      <c r="K58" s="133" t="s">
        <v>30</v>
      </c>
      <c r="L58" s="133"/>
      <c r="M58" s="110"/>
    </row>
    <row r="59" spans="1:13" ht="15.75" x14ac:dyDescent="0.25">
      <c r="A59" s="132"/>
      <c r="B59" s="132"/>
      <c r="C59" s="132"/>
      <c r="D59" s="132"/>
      <c r="E59" s="132"/>
      <c r="F59" s="27"/>
      <c r="G59" s="28"/>
      <c r="H59" s="28"/>
      <c r="I59" s="28"/>
      <c r="J59" s="28"/>
      <c r="K59" s="28"/>
      <c r="L59" s="28"/>
      <c r="M59" s="109"/>
    </row>
    <row r="60" spans="1:13" x14ac:dyDescent="0.2">
      <c r="A60" s="121" t="s">
        <v>29</v>
      </c>
      <c r="B60" s="121"/>
      <c r="C60" s="121"/>
      <c r="D60" s="121"/>
      <c r="E60" s="121"/>
      <c r="G60" s="29" t="s">
        <v>38</v>
      </c>
      <c r="H60" s="111"/>
      <c r="I60" s="30"/>
      <c r="J60" s="30"/>
      <c r="K60" s="133" t="s">
        <v>30</v>
      </c>
      <c r="L60" s="133"/>
      <c r="M60" s="110"/>
    </row>
    <row r="61" spans="1:13" ht="15.75" x14ac:dyDescent="0.25">
      <c r="A61" s="132"/>
      <c r="B61" s="132"/>
      <c r="C61" s="132"/>
      <c r="D61" s="132"/>
      <c r="E61" s="132"/>
      <c r="F61" s="27"/>
      <c r="G61" s="28"/>
      <c r="H61" s="28"/>
      <c r="I61" s="28"/>
      <c r="J61" s="28"/>
      <c r="K61" s="28"/>
      <c r="L61" s="28"/>
      <c r="M61" s="109"/>
    </row>
    <row r="62" spans="1:13" x14ac:dyDescent="0.2">
      <c r="A62" s="121" t="s">
        <v>29</v>
      </c>
      <c r="B62" s="121"/>
      <c r="C62" s="121"/>
      <c r="D62" s="121"/>
      <c r="E62" s="121"/>
      <c r="G62" s="29" t="s">
        <v>38</v>
      </c>
      <c r="H62" s="111"/>
      <c r="I62" s="30"/>
      <c r="J62" s="30"/>
      <c r="K62" s="133" t="s">
        <v>30</v>
      </c>
      <c r="L62" s="133"/>
    </row>
  </sheetData>
  <customSheetViews>
    <customSheetView guid="{C9E02C74-8DAE-4CB4-9BC9-37F6F1C39141}" scale="90" showPageBreaks="1" fitToPage="1" printArea="1" topLeftCell="A22">
      <selection activeCell="G39" sqref="G39"/>
      <pageMargins left="0.70866141732283472" right="0.70866141732283472" top="0.74803149606299213" bottom="0.74803149606299213" header="0.31496062992125984" footer="0.31496062992125984"/>
      <pageSetup paperSize="9" scale="82" fitToHeight="0" orientation="landscape" r:id="rId1"/>
      <headerFooter>
        <oddHeader>&amp;LPielikums metodiskajam materiālam par cigarešu  inventarizāciju 
un akcīzes nodokļa starpības summas aprēķināšanu saistībā ar 
akcīzes nodokļa likmes maiņu 2021.gada 1.martā</oddHeader>
      </headerFooter>
    </customSheetView>
    <customSheetView guid="{7A28A88B-B4A6-4F1E-AEB4-0F23DF09F843}" scale="90" showPageBreaks="1" fitToPage="1" printArea="1" topLeftCell="A22">
      <selection activeCell="R30" sqref="R30"/>
      <pageMargins left="0.70866141732283472" right="0.70866141732283472" top="0.74803149606299213" bottom="0.74803149606299213" header="0.31496062992125984" footer="0.31496062992125984"/>
      <pageSetup paperSize="9" scale="82" fitToHeight="0" orientation="landscape" r:id="rId2"/>
      <headerFooter>
        <oddHeader>&amp;LPielikums metodiskajam materiālam par cigarešu  inventarizāciju 
un akcīzes nodokļa starpības summas aprēķināšanu saistībā ar 
akcīzes nodokļa likmes maiņu 2019.gada 1.jūlijā</oddHeader>
      </headerFooter>
    </customSheetView>
  </customSheetViews>
  <mergeCells count="41">
    <mergeCell ref="A62:E62"/>
    <mergeCell ref="A26:F26"/>
    <mergeCell ref="A52:L52"/>
    <mergeCell ref="A53:L53"/>
    <mergeCell ref="A54:E54"/>
    <mergeCell ref="A55:E55"/>
    <mergeCell ref="K55:L55"/>
    <mergeCell ref="A56:L56"/>
    <mergeCell ref="A57:E57"/>
    <mergeCell ref="K62:L62"/>
    <mergeCell ref="K58:L58"/>
    <mergeCell ref="A60:E60"/>
    <mergeCell ref="K60:L60"/>
    <mergeCell ref="A61:E61"/>
    <mergeCell ref="A59:E59"/>
    <mergeCell ref="A58:E58"/>
    <mergeCell ref="G24:H24"/>
    <mergeCell ref="I24:J24"/>
    <mergeCell ref="G25:H25"/>
    <mergeCell ref="I25:J25"/>
    <mergeCell ref="A17:E17"/>
    <mergeCell ref="H17:M17"/>
    <mergeCell ref="A18:G18"/>
    <mergeCell ref="I18:L18"/>
    <mergeCell ref="A19:F19"/>
    <mergeCell ref="L19:M19"/>
    <mergeCell ref="A20:M20"/>
    <mergeCell ref="D21:E21"/>
    <mergeCell ref="F21:G21"/>
    <mergeCell ref="I21:M21"/>
    <mergeCell ref="D22:E22"/>
    <mergeCell ref="I22:M22"/>
    <mergeCell ref="A16:E16"/>
    <mergeCell ref="H16:M16"/>
    <mergeCell ref="A15:O15"/>
    <mergeCell ref="A2:M3"/>
    <mergeCell ref="A4:M5"/>
    <mergeCell ref="A6:M6"/>
    <mergeCell ref="A7:M8"/>
    <mergeCell ref="A9:M10"/>
    <mergeCell ref="A11:M12"/>
  </mergeCells>
  <pageMargins left="0.70866141732283472" right="0.70866141732283472" top="0.74803149606299213" bottom="0.74803149606299213" header="0.31496062992125984" footer="0.31496062992125984"/>
  <pageSetup paperSize="9" scale="82" fitToHeight="0" orientation="landscape" r:id="rId3"/>
  <headerFooter>
    <oddHeader>&amp;LPielikums metodiskajam materiālam par cigarešu  inventarizāciju 
un akcīzes nodokļa starpības summas aprēķināšanu saistībā ar 
akcīzes nodokļa likmes maiņu 2021.gada 1.martā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1"/>
  <sheetViews>
    <sheetView zoomScaleNormal="100" workbookViewId="0">
      <selection activeCell="A14" sqref="A14:B14"/>
    </sheetView>
  </sheetViews>
  <sheetFormatPr defaultRowHeight="12.75" x14ac:dyDescent="0.2"/>
  <cols>
    <col min="1" max="1" width="23.28515625" customWidth="1"/>
    <col min="2" max="2" width="26.85546875" customWidth="1"/>
    <col min="3" max="3" width="34.85546875" customWidth="1"/>
    <col min="4" max="4" width="36.7109375" customWidth="1"/>
    <col min="5" max="5" width="9.7109375" customWidth="1"/>
  </cols>
  <sheetData>
    <row r="2" spans="1:5" ht="15.75" x14ac:dyDescent="0.25">
      <c r="A2" s="139" t="s">
        <v>41</v>
      </c>
      <c r="B2" s="139"/>
      <c r="C2" s="139"/>
      <c r="D2" s="139"/>
      <c r="E2" s="139"/>
    </row>
    <row r="3" spans="1:5" ht="15.75" x14ac:dyDescent="0.2">
      <c r="A3" s="140" t="s">
        <v>42</v>
      </c>
      <c r="B3" s="140"/>
      <c r="C3" s="140"/>
      <c r="D3" s="140"/>
      <c r="E3" s="140"/>
    </row>
    <row r="4" spans="1:5" ht="32.25" customHeight="1" x14ac:dyDescent="0.25">
      <c r="A4" s="141" t="s">
        <v>43</v>
      </c>
      <c r="B4" s="141"/>
      <c r="C4" s="141"/>
      <c r="D4" s="141"/>
      <c r="E4" s="141"/>
    </row>
    <row r="5" spans="1:5" ht="15.75" x14ac:dyDescent="0.25">
      <c r="A5" s="47"/>
      <c r="B5" s="47"/>
      <c r="C5" s="47"/>
      <c r="D5" s="47"/>
      <c r="E5" s="47"/>
    </row>
    <row r="6" spans="1:5" ht="18.75" x14ac:dyDescent="0.2">
      <c r="A6" s="144" t="s">
        <v>32</v>
      </c>
      <c r="B6" s="144"/>
      <c r="C6" s="144"/>
      <c r="D6" s="144"/>
      <c r="E6" s="144"/>
    </row>
    <row r="7" spans="1:5" ht="18.75" x14ac:dyDescent="0.3">
      <c r="A7" s="145" t="s">
        <v>33</v>
      </c>
      <c r="B7" s="146"/>
      <c r="C7" s="147"/>
      <c r="D7" s="147"/>
      <c r="E7" s="147"/>
    </row>
    <row r="8" spans="1:5" ht="18.75" x14ac:dyDescent="0.3">
      <c r="A8" s="146" t="s">
        <v>34</v>
      </c>
      <c r="B8" s="146"/>
      <c r="C8" s="148"/>
      <c r="D8" s="148"/>
      <c r="E8" s="148"/>
    </row>
    <row r="9" spans="1:5" ht="18.75" x14ac:dyDescent="0.3">
      <c r="A9" s="146" t="s">
        <v>35</v>
      </c>
      <c r="B9" s="146"/>
      <c r="C9" s="148"/>
      <c r="D9" s="148"/>
      <c r="E9" s="148"/>
    </row>
    <row r="10" spans="1:5" ht="18.75" x14ac:dyDescent="0.3">
      <c r="A10" s="149"/>
      <c r="B10" s="149"/>
      <c r="C10" s="148"/>
      <c r="D10" s="148"/>
      <c r="E10" s="148"/>
    </row>
    <row r="11" spans="1:5" ht="18.75" x14ac:dyDescent="0.3">
      <c r="A11" s="149"/>
      <c r="B11" s="149"/>
      <c r="C11" s="148"/>
      <c r="D11" s="148"/>
      <c r="E11" s="148"/>
    </row>
    <row r="12" spans="1:5" ht="13.5" thickBot="1" x14ac:dyDescent="0.25">
      <c r="A12" s="150"/>
      <c r="B12" s="150"/>
      <c r="C12" s="150"/>
      <c r="D12" s="150"/>
      <c r="E12" s="150"/>
    </row>
    <row r="13" spans="1:5" ht="66" customHeight="1" thickBot="1" x14ac:dyDescent="0.25">
      <c r="A13" s="142" t="s">
        <v>62</v>
      </c>
      <c r="B13" s="143"/>
      <c r="C13" s="31" t="s">
        <v>51</v>
      </c>
      <c r="D13" s="32" t="s">
        <v>36</v>
      </c>
      <c r="E13" s="33"/>
    </row>
    <row r="14" spans="1:5" ht="30.75" customHeight="1" thickBot="1" x14ac:dyDescent="0.25">
      <c r="A14" s="136" t="s">
        <v>63</v>
      </c>
      <c r="B14" s="137"/>
      <c r="C14" s="34">
        <f>Cigaretes!M50</f>
        <v>0</v>
      </c>
      <c r="D14" s="35">
        <f>Cigaretes!L50</f>
        <v>0</v>
      </c>
      <c r="E14" s="33"/>
    </row>
    <row r="15" spans="1:5" ht="15" x14ac:dyDescent="0.2">
      <c r="A15" s="36"/>
      <c r="B15" s="37"/>
      <c r="C15" s="38"/>
      <c r="D15" s="39"/>
      <c r="E15" s="40"/>
    </row>
    <row r="16" spans="1:5" ht="45.75" customHeight="1" x14ac:dyDescent="0.25">
      <c r="A16" s="41" t="s">
        <v>37</v>
      </c>
      <c r="B16" s="51"/>
      <c r="C16" s="138"/>
      <c r="D16" s="138"/>
      <c r="E16" s="42"/>
    </row>
    <row r="17" spans="1:5" ht="15.75" x14ac:dyDescent="0.25">
      <c r="A17" s="43"/>
      <c r="B17" s="52"/>
      <c r="C17" s="135" t="s">
        <v>38</v>
      </c>
      <c r="D17" s="135"/>
      <c r="E17" s="44" t="s">
        <v>30</v>
      </c>
    </row>
    <row r="18" spans="1:5" ht="31.5" x14ac:dyDescent="0.25">
      <c r="A18" s="45" t="s">
        <v>39</v>
      </c>
      <c r="B18" s="51"/>
      <c r="C18" s="138"/>
      <c r="D18" s="138"/>
      <c r="E18" s="46"/>
    </row>
    <row r="19" spans="1:5" ht="15.75" x14ac:dyDescent="0.25">
      <c r="A19" s="43"/>
      <c r="B19" s="50"/>
      <c r="C19" s="135" t="s">
        <v>38</v>
      </c>
      <c r="D19" s="135"/>
      <c r="E19" s="44" t="s">
        <v>30</v>
      </c>
    </row>
    <row r="20" spans="1:5" ht="15.75" x14ac:dyDescent="0.25">
      <c r="A20" s="41" t="s">
        <v>40</v>
      </c>
      <c r="B20" s="41"/>
      <c r="C20" s="41"/>
      <c r="D20" s="41"/>
      <c r="E20" s="41"/>
    </row>
    <row r="21" spans="1:5" ht="15.75" x14ac:dyDescent="0.25">
      <c r="A21" s="41"/>
      <c r="B21" s="41"/>
      <c r="C21" s="41"/>
      <c r="D21" s="41"/>
      <c r="E21" s="41"/>
    </row>
  </sheetData>
  <customSheetViews>
    <customSheetView guid="{C9E02C74-8DAE-4CB4-9BC9-37F6F1C39141}">
      <selection activeCell="A14" sqref="A14:B14"/>
      <pageMargins left="0.7" right="0.7" top="0.75" bottom="0.75" header="0.3" footer="0.3"/>
      <pageSetup paperSize="9" orientation="landscape" r:id="rId1"/>
      <headerFooter>
        <oddHeader xml:space="preserve">&amp;LPielikums metodiskajam materiālam par cigarešu  inventarizāciju 
un akcīzes nodokļa starpības summas aprēķināšanu saistībā ar 
akcīzes nodokļa likmes maiņu 2018.gada 1.jūlijā </oddHeader>
      </headerFooter>
    </customSheetView>
    <customSheetView guid="{7A28A88B-B4A6-4F1E-AEB4-0F23DF09F843}" showPageBreaks="1" printArea="1">
      <selection activeCell="A14" sqref="A14:B14"/>
      <pageMargins left="0.7" right="0.7" top="0.75" bottom="0.75" header="0.3" footer="0.3"/>
      <pageSetup paperSize="9" orientation="landscape" r:id="rId2"/>
      <headerFooter>
        <oddHeader xml:space="preserve">&amp;LPielikums metodiskajam materiālam par cigarešu  inventarizāciju 
un akcīzes nodokļa starpības summas aprēķināšanu saistībā ar 
akcīzes nodokļa likmes maiņu 2018.gada 1.jūlijā </oddHeader>
      </headerFooter>
    </customSheetView>
  </customSheetViews>
  <mergeCells count="21">
    <mergeCell ref="A2:E2"/>
    <mergeCell ref="A3:E3"/>
    <mergeCell ref="A4:E4"/>
    <mergeCell ref="A13:B13"/>
    <mergeCell ref="A6:E6"/>
    <mergeCell ref="A7:B7"/>
    <mergeCell ref="C7:E7"/>
    <mergeCell ref="A8:B8"/>
    <mergeCell ref="C8:E8"/>
    <mergeCell ref="A9:B9"/>
    <mergeCell ref="C9:E9"/>
    <mergeCell ref="A10:B10"/>
    <mergeCell ref="C10:E10"/>
    <mergeCell ref="A11:B11"/>
    <mergeCell ref="C11:E11"/>
    <mergeCell ref="A12:E12"/>
    <mergeCell ref="C19:D19"/>
    <mergeCell ref="A14:B14"/>
    <mergeCell ref="C16:D16"/>
    <mergeCell ref="C17:D17"/>
    <mergeCell ref="C18:D18"/>
  </mergeCells>
  <pageMargins left="0.7" right="0.7" top="0.75" bottom="0.75" header="0.3" footer="0.3"/>
  <pageSetup paperSize="9" orientation="landscape" r:id="rId3"/>
  <headerFooter>
    <oddHeader xml:space="preserve">&amp;LPielikums metodiskajam materiālam par cigarešu  inventarizāciju 
un akcīzes nodokļa starpības summas aprēķināšanu saistībā ar 
akcīzes nodokļa likmes maiņu 2018.gada 1.jūlijā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Cigaretes</vt:lpstr>
      <vt:lpstr>Nodokļa aprēķina tabula</vt:lpstr>
      <vt:lpstr>Cigaretes!Print_Area</vt:lpstr>
      <vt:lpstr>'Nodokļa aprēķina tabula'!Print_Area</vt:lpstr>
    </vt:vector>
  </TitlesOfParts>
  <Company>Valsts ieņēmumu dienests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Ineta Leimane</dc:creator>
  <cp:lastModifiedBy>Sandra Gaile</cp:lastModifiedBy>
  <cp:lastPrinted>2019-06-19T12:45:12Z</cp:lastPrinted>
  <dcterms:created xsi:type="dcterms:W3CDTF">2015-06-16T06:53:50Z</dcterms:created>
  <dcterms:modified xsi:type="dcterms:W3CDTF">2021-02-17T13:06:03Z</dcterms:modified>
</cp:coreProperties>
</file>