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Metodikas_inventarizacijas\Tabaka\2016_cigaretes\"/>
    </mc:Choice>
  </mc:AlternateContent>
  <bookViews>
    <workbookView xWindow="0" yWindow="0" windowWidth="14220" windowHeight="10890"/>
  </bookViews>
  <sheets>
    <sheet name="Cigaretes" sheetId="1" r:id="rId1"/>
    <sheet name="Nodokļa aprēķina tabula" sheetId="2" r:id="rId2"/>
  </sheets>
  <definedNames>
    <definedName name="_xlnm.Print_Area" localSheetId="0">Cigaretes!$A$16:$O$79</definedName>
    <definedName name="_xlnm.Print_Area" localSheetId="1">'Nodokļa aprēķina tabula'!$A$7:$E$22</definedName>
  </definedNames>
  <calcPr calcId="162913"/>
</workbook>
</file>

<file path=xl/calcChain.xml><?xml version="1.0" encoding="utf-8"?>
<calcChain xmlns="http://schemas.openxmlformats.org/spreadsheetml/2006/main">
  <c r="H38" i="1" l="1"/>
  <c r="I40" i="1" l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I66" i="1"/>
  <c r="I65" i="1"/>
  <c r="I64" i="1"/>
  <c r="G65" i="1"/>
  <c r="G66" i="1"/>
  <c r="G64" i="1"/>
  <c r="J60" i="1"/>
  <c r="J61" i="1"/>
  <c r="J62" i="1"/>
  <c r="J63" i="1"/>
  <c r="J59" i="1"/>
  <c r="H60" i="1"/>
  <c r="H61" i="1"/>
  <c r="H62" i="1"/>
  <c r="H63" i="1"/>
  <c r="H59" i="1"/>
  <c r="I58" i="1"/>
  <c r="G58" i="1"/>
  <c r="I57" i="1"/>
  <c r="I56" i="1"/>
  <c r="G57" i="1"/>
  <c r="G56" i="1"/>
  <c r="J41" i="1"/>
  <c r="H40" i="1"/>
  <c r="H41" i="1"/>
  <c r="H42" i="1"/>
  <c r="H43" i="1"/>
  <c r="H39" i="1"/>
  <c r="H44" i="1"/>
  <c r="H45" i="1"/>
  <c r="H46" i="1"/>
  <c r="H47" i="1"/>
  <c r="H48" i="1"/>
  <c r="H49" i="1"/>
  <c r="H50" i="1"/>
  <c r="H51" i="1"/>
  <c r="H52" i="1"/>
  <c r="H53" i="1"/>
  <c r="H54" i="1"/>
  <c r="H55" i="1"/>
  <c r="I30" i="1"/>
  <c r="I31" i="1"/>
  <c r="I32" i="1"/>
  <c r="I33" i="1"/>
  <c r="I34" i="1"/>
  <c r="I35" i="1"/>
  <c r="I36" i="1"/>
  <c r="I37" i="1"/>
  <c r="I38" i="1"/>
  <c r="I39" i="1"/>
  <c r="G30" i="1"/>
  <c r="G31" i="1"/>
  <c r="G32" i="1"/>
  <c r="G33" i="1"/>
  <c r="G34" i="1"/>
  <c r="G35" i="1"/>
  <c r="G36" i="1"/>
  <c r="G37" i="1"/>
  <c r="G29" i="1"/>
  <c r="I29" i="1"/>
  <c r="K62" i="1" l="1"/>
  <c r="K60" i="1"/>
  <c r="K64" i="1"/>
  <c r="K66" i="1"/>
  <c r="K63" i="1"/>
  <c r="K61" i="1"/>
  <c r="L61" i="1" s="1"/>
  <c r="K65" i="1"/>
  <c r="L65" i="1" s="1"/>
  <c r="K56" i="1"/>
  <c r="L56" i="1" s="1"/>
  <c r="K46" i="1" l="1"/>
  <c r="L46" i="1" s="1"/>
  <c r="K47" i="1"/>
  <c r="L47" i="1" s="1"/>
  <c r="K48" i="1"/>
  <c r="K49" i="1"/>
  <c r="L49" i="1" s="1"/>
  <c r="K52" i="1"/>
  <c r="L52" i="1" s="1"/>
  <c r="K42" i="1"/>
  <c r="L42" i="1" s="1"/>
  <c r="K32" i="1"/>
  <c r="L32" i="1" s="1"/>
  <c r="K38" i="1"/>
  <c r="L38" i="1" s="1"/>
  <c r="D67" i="1" l="1"/>
  <c r="C15" i="2" s="1"/>
  <c r="K30" i="1"/>
  <c r="L30" i="1" s="1"/>
  <c r="K29" i="1"/>
  <c r="L29" i="1" s="1"/>
  <c r="K31" i="1" l="1"/>
  <c r="L31" i="1" s="1"/>
  <c r="K33" i="1"/>
  <c r="L33" i="1" s="1"/>
  <c r="K34" i="1"/>
  <c r="L34" i="1" s="1"/>
  <c r="K35" i="1"/>
  <c r="L35" i="1" s="1"/>
  <c r="K36" i="1"/>
  <c r="L36" i="1" s="1"/>
  <c r="K37" i="1"/>
  <c r="L37" i="1" s="1"/>
  <c r="K39" i="1"/>
  <c r="L39" i="1" s="1"/>
  <c r="K40" i="1"/>
  <c r="L40" i="1" s="1"/>
  <c r="K41" i="1"/>
  <c r="L41" i="1" s="1"/>
  <c r="K43" i="1"/>
  <c r="L43" i="1" s="1"/>
  <c r="K44" i="1"/>
  <c r="L44" i="1" s="1"/>
  <c r="K45" i="1"/>
  <c r="L45" i="1" s="1"/>
  <c r="L48" i="1"/>
  <c r="K50" i="1"/>
  <c r="L50" i="1" s="1"/>
  <c r="K51" i="1"/>
  <c r="L51" i="1" s="1"/>
  <c r="K53" i="1"/>
  <c r="L53" i="1" s="1"/>
  <c r="K54" i="1"/>
  <c r="L54" i="1" s="1"/>
  <c r="K55" i="1"/>
  <c r="L55" i="1" s="1"/>
  <c r="K57" i="1"/>
  <c r="L57" i="1" s="1"/>
  <c r="K58" i="1"/>
  <c r="L58" i="1" s="1"/>
  <c r="K59" i="1"/>
  <c r="L59" i="1" s="1"/>
  <c r="L60" i="1"/>
  <c r="L62" i="1"/>
  <c r="L63" i="1"/>
  <c r="L64" i="1"/>
  <c r="L66" i="1"/>
  <c r="L67" i="1" l="1"/>
  <c r="D15" i="2" s="1"/>
</calcChain>
</file>

<file path=xl/sharedStrings.xml><?xml version="1.0" encoding="utf-8"?>
<sst xmlns="http://schemas.openxmlformats.org/spreadsheetml/2006/main" count="83" uniqueCount="67">
  <si>
    <t>(inventarizējamās sabiedrības nosaukums)</t>
  </si>
  <si>
    <t>(inventarizējamās struktūrvienības nosaukums)</t>
  </si>
  <si>
    <t>CIGAREŠU INVENTARIZĀCIJAS SARAKSTA Nr.</t>
  </si>
  <si>
    <t>TABULA Nr.</t>
  </si>
  <si>
    <t>Sastādīts:</t>
  </si>
  <si>
    <t>, pamatojoties uz</t>
  </si>
  <si>
    <t>(dd.mm.gggg.)</t>
  </si>
  <si>
    <t>(rīkojuma datums, Nr.)</t>
  </si>
  <si>
    <t>Nr.
p.k.</t>
  </si>
  <si>
    <t>Cigarešu nosaukums</t>
  </si>
  <si>
    <t>Cigarešu paciņu skaits (gab.)</t>
  </si>
  <si>
    <t>Cigarešu skaits paciņā 
(gab.)</t>
  </si>
  <si>
    <t>Maksimālā mazum-tirdzniecības cena par vienu cigarešu paciņu (EUR)</t>
  </si>
  <si>
    <t>Nodoklis par vienu cigarešu paciņu līdz likmju maiņai (EUR)</t>
  </si>
  <si>
    <t>Nodoklis par vienu cigarešu paciņu pēc likmju maiņas (EUR)</t>
  </si>
  <si>
    <t>Nodokļa starpība par vienu cigarešu paciņu (EUR)</t>
  </si>
  <si>
    <t xml:space="preserve">Nodokļa starpības kopējā summa (EUR) </t>
  </si>
  <si>
    <t>a</t>
  </si>
  <si>
    <t>c</t>
  </si>
  <si>
    <t>d</t>
  </si>
  <si>
    <t>e</t>
  </si>
  <si>
    <t>g</t>
  </si>
  <si>
    <t>h</t>
  </si>
  <si>
    <t>i</t>
  </si>
  <si>
    <t>aprēķina formulas</t>
  </si>
  <si>
    <t>Kopā:</t>
  </si>
  <si>
    <t>X</t>
  </si>
  <si>
    <t>Inventarizācijā piedalās:</t>
  </si>
  <si>
    <t>Inventarizācijas komisijas priekšsēdētājs</t>
  </si>
  <si>
    <t>(amats)</t>
  </si>
  <si>
    <t>(paraksts)</t>
  </si>
  <si>
    <t>Inventarizācijas komisijas locekļi</t>
  </si>
  <si>
    <t>AKCĪZES NODOKĻA STARPĪBAS SUMMAS APRĒĶINA TABULA</t>
  </si>
  <si>
    <t>Nodokļa maksātāja nosaukums, reģistrācijas numurs:</t>
  </si>
  <si>
    <t>Nodokļa maksātāja juridiskā adrese:</t>
  </si>
  <si>
    <t>Struktūrvienību uzskaitījums:</t>
  </si>
  <si>
    <t>Tabakas izstrādājumu konta nosaukums un attiecīgs valsts budžeta ieņēmumu konta numurs</t>
  </si>
  <si>
    <t>Tabakas izstrādājumu daudzums (paciņu skaits gabalos)</t>
  </si>
  <si>
    <t>Aprēķinātā nodokļa starpības summa (EUR)</t>
  </si>
  <si>
    <r>
      <t xml:space="preserve">Akcīzes nodoklis cigaretēm 
</t>
    </r>
    <r>
      <rPr>
        <sz val="11"/>
        <color indexed="10"/>
        <rFont val="Times New Roman"/>
        <family val="1"/>
        <charset val="186"/>
      </rPr>
      <t>LV96TREL1060000524100</t>
    </r>
  </si>
  <si>
    <t>Aprēķinu sastādīja:</t>
  </si>
  <si>
    <t>(vārds, uzvārds)</t>
  </si>
  <si>
    <t>Komersanta atbildīgā 
amatpersona:</t>
  </si>
  <si>
    <t>Datums:</t>
  </si>
  <si>
    <t>89,80/1000*
cigarešu 
skaits paciņā</t>
  </si>
  <si>
    <t>NB</t>
  </si>
  <si>
    <t>1. Tabula aizpildās automātiski, izmantojot datus no iepriekš aizpildītā inventarizācijas saraksta.</t>
  </si>
  <si>
    <t>2. Ja komersantam ir vairākas tirdzniecības un/vai uzglabāšanas vietas (struktūrvienības), tad papildus jāizveido viena kopēja akcīzes nodokļa starpības aprēķina tabula.</t>
  </si>
  <si>
    <t xml:space="preserve">3. Ja komersantam ir vairākas tirdzniecības un/vai uzglabāšanas vietas (struktūrvienības), tad kopējā aprēķina tabulā jāuzskaita visu struktūrvienību  </t>
  </si>
  <si>
    <t>adreses.</t>
  </si>
  <si>
    <t>3. Ja vienai cigarešu cenai atbilst vairāki cigarešu nosaukumi, tad katrs no tiem jāatspoguļo atsvišķā, jaunizveidotā rindā.</t>
  </si>
  <si>
    <t>8. Elektroniskajā dokumentā lūdzam aizpildīt tikai pelēkā krāsā iezīmētās ailes.</t>
  </si>
  <si>
    <t>93,70/1000*
cigarešu 
skaits paciņā</t>
  </si>
  <si>
    <r>
      <t xml:space="preserve">6.Ja tiek veikta akcīzes nodokļa </t>
    </r>
    <r>
      <rPr>
        <u/>
        <sz val="12"/>
        <color indexed="10"/>
        <rFont val="Times New Roman"/>
        <family val="1"/>
        <charset val="186"/>
      </rPr>
      <t>marku inventarizācija</t>
    </r>
    <r>
      <rPr>
        <sz val="12"/>
        <color indexed="10"/>
        <rFont val="Times New Roman"/>
        <family val="1"/>
        <charset val="186"/>
      </rPr>
      <t>, tad "c" ailē "Cigarešu nosaukums" norādīt dokumentā ( uz kura pamata izsniegtas akcīzes nodokļa markas) norādīto cigarešu nosaukumu atbilstošo numuru.</t>
    </r>
  </si>
  <si>
    <t>b</t>
  </si>
  <si>
    <t>Uzskaites kods (numurs)</t>
  </si>
  <si>
    <t>7.Ja cigarešu uzskaite tiek veikta pēc uzskaites kodiem ( numuriem), tad uzskaitījumu var veikt papildu kolonnā "b".</t>
  </si>
  <si>
    <t>f</t>
  </si>
  <si>
    <t>j</t>
  </si>
  <si>
    <t xml:space="preserve">1.Norādot ailē "c" konkrēto cigarešu nosaukumu, lūdzam ievadīt ailē "d" inventarizācijas rezultātā fiksēto cigarešu paciņu skaitu atbilstoši ailē "f" norādītajai mazumtirdzniecības cenai. </t>
  </si>
  <si>
    <t>2.Gadījumā, ja atlikumā ir cigaretes ar cenu, kura nav norādīta tabulā, lūdzam tabulu papildināt ar rindu, norādot attiecīgo cigarešu paciņas cenu, īpašu uzmanību pievēršot šajā tabulā iestrādātajām formulām.</t>
  </si>
  <si>
    <r>
      <t xml:space="preserve">5. "h" ailē norādītā aprēķina formula </t>
    </r>
    <r>
      <rPr>
        <i/>
        <sz val="12"/>
        <color indexed="10"/>
        <rFont val="Times New Roman"/>
        <family val="1"/>
        <charset val="186"/>
      </rPr>
      <t>93,70/1000</t>
    </r>
    <r>
      <rPr>
        <sz val="12"/>
        <color indexed="10"/>
        <rFont val="Times New Roman"/>
        <family val="1"/>
        <charset val="186"/>
      </rPr>
      <t>*</t>
    </r>
    <r>
      <rPr>
        <i/>
        <sz val="12"/>
        <color indexed="10"/>
        <rFont val="Times New Roman"/>
        <family val="1"/>
        <charset val="186"/>
      </rPr>
      <t xml:space="preserve">cigarešu skaits paciņā </t>
    </r>
    <r>
      <rPr>
        <sz val="12"/>
        <color indexed="10"/>
        <rFont val="Times New Roman"/>
        <family val="1"/>
        <charset val="186"/>
      </rPr>
      <t>attiecas tikai uz to cigarešu kategoriju, uz kuru akcīzes nodokļa markām norāditā MMC ir vienāda vai mazāka par 3,00 EUR (ja paciņā ir 20 cigaretes).</t>
    </r>
  </si>
  <si>
    <r>
      <t xml:space="preserve">4. "g"ailē norādītā aprēķina formula </t>
    </r>
    <r>
      <rPr>
        <i/>
        <sz val="12"/>
        <color indexed="10"/>
        <rFont val="Times New Roman"/>
        <family val="1"/>
        <charset val="186"/>
      </rPr>
      <t>89,80/1000</t>
    </r>
    <r>
      <rPr>
        <sz val="12"/>
        <color indexed="10"/>
        <rFont val="Times New Roman"/>
        <family val="1"/>
        <charset val="186"/>
      </rPr>
      <t>*</t>
    </r>
    <r>
      <rPr>
        <i/>
        <sz val="12"/>
        <color indexed="10"/>
        <rFont val="Times New Roman"/>
        <family val="1"/>
        <charset val="186"/>
      </rPr>
      <t xml:space="preserve">cigarešu skaits paciņā </t>
    </r>
    <r>
      <rPr>
        <sz val="12"/>
        <color indexed="10"/>
        <rFont val="Times New Roman"/>
        <family val="1"/>
        <charset val="186"/>
      </rPr>
      <t>attiecas tikai uz to cigarešu kategoriju, uz kuru akcīzes nodokļa markām norāditā MMC ir vienāda vai mazāka par 2,85 EUR (ja paciņā ir 20 cigaretes).</t>
    </r>
  </si>
  <si>
    <t>h-g</t>
  </si>
  <si>
    <t>d*i</t>
  </si>
  <si>
    <t>54,20/1000*1+(f/e)*
(25/100))*d</t>
  </si>
  <si>
    <t>(56,20/1000*1+(f/e)*
(25/100))*d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</si>
</sst>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i/>
      <sz val="12"/>
      <color indexed="10"/>
      <name val="Times New Roman"/>
      <family val="1"/>
      <charset val="186"/>
    </font>
    <font>
      <u/>
      <sz val="12"/>
      <color indexed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81">
    <xf numFmtId="0" fontId="0" fillId="0" borderId="0" xfId="0"/>
    <xf numFmtId="49" fontId="2" fillId="0" borderId="0" xfId="1" applyNumberFormat="1" applyFont="1" applyBorder="1" applyAlignment="1">
      <alignment horizontal="left" vertical="center" wrapText="1"/>
    </xf>
    <xf numFmtId="0" fontId="3" fillId="0" borderId="0" xfId="1" applyFont="1"/>
    <xf numFmtId="0" fontId="4" fillId="0" borderId="0" xfId="1" applyFont="1" applyAlignment="1">
      <alignment horizontal="right"/>
    </xf>
    <xf numFmtId="2" fontId="4" fillId="0" borderId="0" xfId="1" applyNumberFormat="1" applyFont="1" applyAlignment="1">
      <alignment horizontal="center"/>
    </xf>
    <xf numFmtId="2" fontId="4" fillId="0" borderId="0" xfId="1" applyNumberFormat="1" applyFont="1" applyBorder="1" applyAlignment="1"/>
    <xf numFmtId="0" fontId="2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4" fillId="0" borderId="0" xfId="1" applyFont="1" applyBorder="1"/>
    <xf numFmtId="0" fontId="4" fillId="0" borderId="0" xfId="1" applyFont="1" applyBorder="1" applyAlignment="1"/>
    <xf numFmtId="2" fontId="3" fillId="0" borderId="0" xfId="1" applyNumberFormat="1" applyFont="1" applyBorder="1" applyAlignment="1"/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3" fontId="5" fillId="0" borderId="4" xfId="1" applyNumberFormat="1" applyFont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2" fontId="5" fillId="0" borderId="6" xfId="1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3" fontId="5" fillId="0" borderId="9" xfId="1" applyNumberFormat="1" applyFont="1" applyBorder="1" applyAlignment="1">
      <alignment horizontal="center" vertical="center" wrapText="1"/>
    </xf>
    <xf numFmtId="0" fontId="5" fillId="0" borderId="10" xfId="1" applyNumberFormat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2" fontId="5" fillId="0" borderId="13" xfId="1" applyNumberFormat="1" applyFont="1" applyBorder="1" applyAlignment="1">
      <alignment horizontal="center" vertical="center" wrapText="1"/>
    </xf>
    <xf numFmtId="2" fontId="5" fillId="0" borderId="14" xfId="1" applyNumberFormat="1" applyFont="1" applyBorder="1" applyAlignment="1">
      <alignment horizontal="center" vertical="center" wrapText="1"/>
    </xf>
    <xf numFmtId="2" fontId="6" fillId="0" borderId="4" xfId="1" applyNumberFormat="1" applyFont="1" applyBorder="1" applyAlignment="1">
      <alignment horizontal="center" vertical="center"/>
    </xf>
    <xf numFmtId="2" fontId="6" fillId="0" borderId="7" xfId="1" applyNumberFormat="1" applyFont="1" applyBorder="1" applyAlignment="1">
      <alignment horizontal="center" vertical="center"/>
    </xf>
    <xf numFmtId="0" fontId="7" fillId="0" borderId="0" xfId="1" applyFont="1" applyAlignment="1"/>
    <xf numFmtId="3" fontId="3" fillId="0" borderId="0" xfId="1" applyNumberFormat="1" applyFont="1"/>
    <xf numFmtId="2" fontId="3" fillId="0" borderId="0" xfId="1" applyNumberFormat="1" applyFont="1"/>
    <xf numFmtId="3" fontId="8" fillId="0" borderId="16" xfId="1" applyNumberFormat="1" applyFont="1" applyFill="1" applyBorder="1" applyAlignment="1">
      <alignment horizontal="right"/>
    </xf>
    <xf numFmtId="4" fontId="3" fillId="0" borderId="17" xfId="1" applyNumberFormat="1" applyFont="1" applyFill="1" applyBorder="1" applyAlignment="1">
      <alignment horizontal="right" vertical="center" wrapText="1"/>
    </xf>
    <xf numFmtId="4" fontId="3" fillId="0" borderId="16" xfId="1" applyNumberFormat="1" applyFont="1" applyFill="1" applyBorder="1" applyAlignment="1">
      <alignment horizontal="right"/>
    </xf>
    <xf numFmtId="4" fontId="3" fillId="0" borderId="17" xfId="1" applyNumberFormat="1" applyFont="1" applyFill="1" applyBorder="1" applyAlignment="1">
      <alignment horizontal="right"/>
    </xf>
    <xf numFmtId="4" fontId="3" fillId="0" borderId="17" xfId="1" applyNumberFormat="1" applyFont="1" applyBorder="1" applyAlignment="1">
      <alignment horizontal="right"/>
    </xf>
    <xf numFmtId="3" fontId="3" fillId="0" borderId="18" xfId="1" applyNumberFormat="1" applyFont="1" applyFill="1" applyBorder="1" applyAlignment="1">
      <alignment horizontal="right"/>
    </xf>
    <xf numFmtId="4" fontId="3" fillId="0" borderId="19" xfId="1" applyNumberFormat="1" applyFont="1" applyFill="1" applyBorder="1" applyAlignment="1">
      <alignment horizontal="right" vertical="center" wrapText="1"/>
    </xf>
    <xf numFmtId="4" fontId="3" fillId="0" borderId="18" xfId="1" applyNumberFormat="1" applyFont="1" applyFill="1" applyBorder="1" applyAlignment="1">
      <alignment horizontal="right"/>
    </xf>
    <xf numFmtId="4" fontId="3" fillId="0" borderId="19" xfId="1" applyNumberFormat="1" applyFont="1" applyFill="1" applyBorder="1" applyAlignment="1">
      <alignment horizontal="right"/>
    </xf>
    <xf numFmtId="4" fontId="3" fillId="0" borderId="19" xfId="1" applyNumberFormat="1" applyFont="1" applyBorder="1" applyAlignment="1">
      <alignment horizontal="right"/>
    </xf>
    <xf numFmtId="3" fontId="3" fillId="0" borderId="20" xfId="1" applyNumberFormat="1" applyFont="1" applyFill="1" applyBorder="1" applyAlignment="1">
      <alignment horizontal="right"/>
    </xf>
    <xf numFmtId="4" fontId="3" fillId="0" borderId="21" xfId="1" applyNumberFormat="1" applyFont="1" applyFill="1" applyBorder="1" applyAlignment="1">
      <alignment horizontal="right" vertical="center" wrapText="1"/>
    </xf>
    <xf numFmtId="4" fontId="3" fillId="0" borderId="20" xfId="1" applyNumberFormat="1" applyFont="1" applyFill="1" applyBorder="1" applyAlignment="1">
      <alignment horizontal="right"/>
    </xf>
    <xf numFmtId="4" fontId="3" fillId="0" borderId="21" xfId="1" applyNumberFormat="1" applyFont="1" applyFill="1" applyBorder="1" applyAlignment="1">
      <alignment horizontal="right"/>
    </xf>
    <xf numFmtId="4" fontId="3" fillId="0" borderId="22" xfId="1" applyNumberFormat="1" applyFont="1" applyBorder="1" applyAlignment="1">
      <alignment horizontal="right"/>
    </xf>
    <xf numFmtId="3" fontId="3" fillId="0" borderId="18" xfId="1" applyNumberFormat="1" applyFont="1" applyFill="1" applyBorder="1" applyAlignment="1">
      <alignment horizontal="right" vertical="center" wrapText="1"/>
    </xf>
    <xf numFmtId="2" fontId="3" fillId="0" borderId="18" xfId="1" applyNumberFormat="1" applyFont="1" applyBorder="1"/>
    <xf numFmtId="3" fontId="3" fillId="0" borderId="20" xfId="1" applyNumberFormat="1" applyFont="1" applyFill="1" applyBorder="1" applyAlignment="1">
      <alignment horizontal="right" vertical="center" wrapText="1"/>
    </xf>
    <xf numFmtId="4" fontId="3" fillId="0" borderId="21" xfId="1" applyNumberFormat="1" applyFont="1" applyBorder="1" applyAlignment="1">
      <alignment horizontal="right"/>
    </xf>
    <xf numFmtId="4" fontId="3" fillId="0" borderId="23" xfId="1" applyNumberFormat="1" applyFont="1" applyBorder="1" applyAlignment="1">
      <alignment horizontal="right"/>
    </xf>
    <xf numFmtId="0" fontId="3" fillId="0" borderId="3" xfId="1" applyFont="1" applyBorder="1" applyAlignment="1">
      <alignment horizontal="right"/>
    </xf>
    <xf numFmtId="0" fontId="8" fillId="0" borderId="24" xfId="1" applyFont="1" applyBorder="1" applyAlignment="1">
      <alignment horizontal="center"/>
    </xf>
    <xf numFmtId="3" fontId="8" fillId="0" borderId="24" xfId="1" applyNumberFormat="1" applyFont="1" applyBorder="1" applyAlignment="1">
      <alignment horizontal="center"/>
    </xf>
    <xf numFmtId="0" fontId="8" fillId="0" borderId="11" xfId="1" applyFont="1" applyFill="1" applyBorder="1" applyAlignment="1">
      <alignment horizontal="center"/>
    </xf>
    <xf numFmtId="2" fontId="8" fillId="0" borderId="24" xfId="1" applyNumberFormat="1" applyFont="1" applyBorder="1" applyAlignment="1">
      <alignment horizontal="center"/>
    </xf>
    <xf numFmtId="2" fontId="8" fillId="0" borderId="25" xfId="1" applyNumberFormat="1" applyFont="1" applyBorder="1" applyAlignment="1">
      <alignment horizontal="center"/>
    </xf>
    <xf numFmtId="2" fontId="8" fillId="0" borderId="26" xfId="1" applyNumberFormat="1" applyFont="1" applyBorder="1" applyAlignment="1">
      <alignment horizontal="right"/>
    </xf>
    <xf numFmtId="0" fontId="2" fillId="0" borderId="1" xfId="1" applyFont="1" applyBorder="1" applyAlignment="1">
      <alignment horizontal="center"/>
    </xf>
    <xf numFmtId="2" fontId="3" fillId="0" borderId="1" xfId="1" applyNumberFormat="1" applyFont="1" applyBorder="1" applyAlignment="1"/>
    <xf numFmtId="0" fontId="3" fillId="0" borderId="0" xfId="1" applyFont="1" applyBorder="1" applyAlignment="1">
      <alignment horizontal="center" vertical="top"/>
    </xf>
    <xf numFmtId="0" fontId="3" fillId="0" borderId="2" xfId="1" applyFont="1" applyBorder="1" applyAlignment="1">
      <alignment horizontal="center" vertical="top"/>
    </xf>
    <xf numFmtId="0" fontId="2" fillId="0" borderId="24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top" wrapText="1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3" fontId="5" fillId="0" borderId="26" xfId="1" applyNumberFormat="1" applyFont="1" applyBorder="1" applyAlignment="1">
      <alignment horizontal="right" vertical="center" wrapText="1"/>
    </xf>
    <xf numFmtId="2" fontId="5" fillId="0" borderId="26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9" fillId="0" borderId="0" xfId="1" applyFont="1" applyBorder="1" applyAlignment="1" applyProtection="1">
      <alignment horizontal="left" wrapText="1"/>
      <protection locked="0"/>
    </xf>
    <xf numFmtId="0" fontId="3" fillId="0" borderId="0" xfId="1" applyNumberFormat="1" applyFont="1" applyBorder="1" applyAlignment="1">
      <alignment horizontal="right"/>
    </xf>
    <xf numFmtId="2" fontId="5" fillId="0" borderId="0" xfId="1" applyNumberFormat="1" applyFont="1" applyBorder="1" applyAlignment="1" applyProtection="1">
      <alignment vertical="center"/>
      <protection locked="0"/>
    </xf>
    <xf numFmtId="2" fontId="5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protection locked="0"/>
    </xf>
    <xf numFmtId="0" fontId="3" fillId="0" borderId="2" xfId="1" applyFont="1" applyBorder="1" applyAlignment="1" applyProtection="1">
      <alignment horizontal="left" vertical="top"/>
      <protection locked="0"/>
    </xf>
    <xf numFmtId="0" fontId="2" fillId="0" borderId="0" xfId="1" applyFont="1" applyAlignment="1" applyProtection="1">
      <alignment wrapText="1"/>
      <protection locked="0"/>
    </xf>
    <xf numFmtId="0" fontId="2" fillId="0" borderId="1" xfId="1" applyFont="1" applyBorder="1" applyAlignment="1" applyProtection="1">
      <alignment horizontal="left"/>
      <protection locked="0"/>
    </xf>
    <xf numFmtId="3" fontId="3" fillId="0" borderId="30" xfId="1" applyNumberFormat="1" applyFont="1" applyFill="1" applyBorder="1" applyAlignment="1">
      <alignment horizontal="right"/>
    </xf>
    <xf numFmtId="3" fontId="8" fillId="0" borderId="31" xfId="1" applyNumberFormat="1" applyFont="1" applyFill="1" applyBorder="1" applyAlignment="1">
      <alignment horizontal="right" vertical="center" wrapText="1"/>
    </xf>
    <xf numFmtId="4" fontId="3" fillId="0" borderId="23" xfId="1" applyNumberFormat="1" applyFont="1" applyFill="1" applyBorder="1" applyAlignment="1">
      <alignment horizontal="right" vertical="center" wrapText="1"/>
    </xf>
    <xf numFmtId="4" fontId="3" fillId="0" borderId="23" xfId="1" applyNumberFormat="1" applyFont="1" applyFill="1" applyBorder="1" applyAlignment="1">
      <alignment horizontal="right"/>
    </xf>
    <xf numFmtId="4" fontId="3" fillId="0" borderId="31" xfId="1" applyNumberFormat="1" applyFont="1" applyFill="1" applyBorder="1" applyAlignment="1">
      <alignment horizontal="right"/>
    </xf>
    <xf numFmtId="0" fontId="11" fillId="0" borderId="0" xfId="1" applyFont="1" applyFill="1" applyAlignment="1">
      <alignment wrapText="1"/>
    </xf>
    <xf numFmtId="4" fontId="3" fillId="0" borderId="32" xfId="1" applyNumberFormat="1" applyFont="1" applyFill="1" applyBorder="1" applyAlignment="1">
      <alignment horizontal="right"/>
    </xf>
    <xf numFmtId="4" fontId="3" fillId="0" borderId="33" xfId="1" applyNumberFormat="1" applyFont="1" applyFill="1" applyBorder="1" applyAlignment="1">
      <alignment horizontal="right" vertical="center" wrapText="1"/>
    </xf>
    <xf numFmtId="4" fontId="3" fillId="0" borderId="30" xfId="1" applyNumberFormat="1" applyFont="1" applyFill="1" applyBorder="1" applyAlignment="1">
      <alignment horizontal="right"/>
    </xf>
    <xf numFmtId="4" fontId="3" fillId="0" borderId="22" xfId="1" applyNumberFormat="1" applyFont="1" applyFill="1" applyBorder="1" applyAlignment="1">
      <alignment horizontal="right"/>
    </xf>
    <xf numFmtId="4" fontId="3" fillId="0" borderId="29" xfId="1" applyNumberFormat="1" applyFont="1" applyFill="1" applyBorder="1" applyAlignment="1">
      <alignment horizontal="right"/>
    </xf>
    <xf numFmtId="2" fontId="3" fillId="0" borderId="8" xfId="1" applyNumberFormat="1" applyFont="1" applyBorder="1"/>
    <xf numFmtId="4" fontId="3" fillId="0" borderId="14" xfId="1" applyNumberFormat="1" applyFont="1" applyFill="1" applyBorder="1" applyAlignment="1">
      <alignment horizontal="right"/>
    </xf>
    <xf numFmtId="2" fontId="3" fillId="0" borderId="28" xfId="1" applyNumberFormat="1" applyFont="1" applyBorder="1"/>
    <xf numFmtId="0" fontId="3" fillId="0" borderId="34" xfId="1" applyFont="1" applyBorder="1"/>
    <xf numFmtId="0" fontId="3" fillId="0" borderId="35" xfId="1" applyFont="1" applyBorder="1"/>
    <xf numFmtId="0" fontId="3" fillId="0" borderId="36" xfId="1" applyFont="1" applyBorder="1"/>
    <xf numFmtId="4" fontId="3" fillId="0" borderId="22" xfId="1" applyNumberFormat="1" applyFont="1" applyFill="1" applyBorder="1" applyAlignment="1">
      <alignment horizontal="right" vertical="center" wrapText="1"/>
    </xf>
    <xf numFmtId="2" fontId="6" fillId="0" borderId="3" xfId="1" applyNumberFormat="1" applyFont="1" applyBorder="1" applyAlignment="1">
      <alignment horizontal="center" vertical="center" wrapText="1"/>
    </xf>
    <xf numFmtId="2" fontId="6" fillId="0" borderId="7" xfId="1" applyNumberFormat="1" applyFont="1" applyBorder="1" applyAlignment="1">
      <alignment horizontal="center" vertical="center" wrapText="1"/>
    </xf>
    <xf numFmtId="4" fontId="3" fillId="0" borderId="16" xfId="1" applyNumberFormat="1" applyFont="1" applyBorder="1" applyAlignment="1">
      <alignment horizontal="right"/>
    </xf>
    <xf numFmtId="4" fontId="3" fillId="0" borderId="18" xfId="1" applyNumberFormat="1" applyFont="1" applyBorder="1" applyAlignment="1">
      <alignment horizontal="right"/>
    </xf>
    <xf numFmtId="4" fontId="3" fillId="0" borderId="30" xfId="1" applyNumberFormat="1" applyFont="1" applyBorder="1" applyAlignment="1">
      <alignment horizontal="right"/>
    </xf>
    <xf numFmtId="4" fontId="3" fillId="0" borderId="28" xfId="1" applyNumberFormat="1" applyFont="1" applyBorder="1" applyAlignment="1">
      <alignment horizontal="right"/>
    </xf>
    <xf numFmtId="4" fontId="3" fillId="0" borderId="8" xfId="1" applyNumberFormat="1" applyFont="1" applyBorder="1" applyAlignment="1">
      <alignment horizontal="right"/>
    </xf>
    <xf numFmtId="4" fontId="3" fillId="0" borderId="31" xfId="1" applyNumberFormat="1" applyFont="1" applyBorder="1" applyAlignment="1">
      <alignment horizontal="right"/>
    </xf>
    <xf numFmtId="0" fontId="3" fillId="0" borderId="37" xfId="1" applyFont="1" applyBorder="1"/>
    <xf numFmtId="0" fontId="3" fillId="0" borderId="38" xfId="1" applyFont="1" applyBorder="1"/>
    <xf numFmtId="4" fontId="3" fillId="0" borderId="20" xfId="1" applyNumberFormat="1" applyFont="1" applyBorder="1" applyAlignment="1">
      <alignment horizontal="right"/>
    </xf>
    <xf numFmtId="3" fontId="3" fillId="0" borderId="32" xfId="1" applyNumberFormat="1" applyFont="1" applyFill="1" applyBorder="1" applyAlignment="1">
      <alignment horizontal="right" vertical="center" wrapText="1"/>
    </xf>
    <xf numFmtId="0" fontId="3" fillId="0" borderId="2" xfId="1" applyFont="1" applyBorder="1" applyAlignment="1" applyProtection="1">
      <alignment horizontal="center" vertical="top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2" fillId="0" borderId="0" xfId="1" applyFont="1" applyAlignment="1"/>
    <xf numFmtId="0" fontId="3" fillId="0" borderId="39" xfId="1" applyFont="1" applyBorder="1"/>
    <xf numFmtId="0" fontId="3" fillId="0" borderId="27" xfId="1" applyFont="1" applyBorder="1"/>
    <xf numFmtId="0" fontId="3" fillId="0" borderId="2" xfId="1" applyFont="1" applyBorder="1"/>
    <xf numFmtId="0" fontId="3" fillId="0" borderId="40" xfId="1" applyFont="1" applyBorder="1"/>
    <xf numFmtId="0" fontId="3" fillId="0" borderId="1" xfId="1" applyFont="1" applyBorder="1"/>
    <xf numFmtId="0" fontId="3" fillId="0" borderId="11" xfId="1" applyFont="1" applyBorder="1" applyAlignment="1">
      <alignment horizontal="right"/>
    </xf>
    <xf numFmtId="0" fontId="3" fillId="2" borderId="16" xfId="1" applyFont="1" applyFill="1" applyBorder="1" applyAlignment="1">
      <alignment horizontal="right"/>
    </xf>
    <xf numFmtId="3" fontId="3" fillId="2" borderId="17" xfId="1" applyNumberFormat="1" applyFont="1" applyFill="1" applyBorder="1" applyAlignment="1">
      <alignment horizontal="right"/>
    </xf>
    <xf numFmtId="0" fontId="3" fillId="2" borderId="18" xfId="1" applyFont="1" applyFill="1" applyBorder="1" applyAlignment="1">
      <alignment horizontal="right"/>
    </xf>
    <xf numFmtId="3" fontId="3" fillId="2" borderId="19" xfId="1" applyNumberFormat="1" applyFont="1" applyFill="1" applyBorder="1" applyAlignment="1">
      <alignment horizontal="right"/>
    </xf>
    <xf numFmtId="0" fontId="3" fillId="2" borderId="30" xfId="1" applyFont="1" applyFill="1" applyBorder="1" applyAlignment="1">
      <alignment horizontal="right"/>
    </xf>
    <xf numFmtId="0" fontId="3" fillId="2" borderId="20" xfId="1" applyFont="1" applyFill="1" applyBorder="1" applyAlignment="1">
      <alignment horizontal="right"/>
    </xf>
    <xf numFmtId="0" fontId="3" fillId="2" borderId="31" xfId="1" applyFont="1" applyFill="1" applyBorder="1" applyAlignment="1">
      <alignment horizontal="right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horizontal="left"/>
    </xf>
    <xf numFmtId="2" fontId="3" fillId="0" borderId="8" xfId="1" applyNumberFormat="1" applyFont="1" applyFill="1" applyBorder="1"/>
    <xf numFmtId="2" fontId="3" fillId="0" borderId="18" xfId="1" applyNumberFormat="1" applyFont="1" applyFill="1" applyBorder="1"/>
    <xf numFmtId="2" fontId="3" fillId="0" borderId="28" xfId="1" applyNumberFormat="1" applyFont="1" applyFill="1" applyBorder="1"/>
    <xf numFmtId="3" fontId="3" fillId="2" borderId="22" xfId="1" applyNumberFormat="1" applyFont="1" applyFill="1" applyBorder="1" applyAlignment="1">
      <alignment horizontal="right"/>
    </xf>
    <xf numFmtId="3" fontId="3" fillId="2" borderId="23" xfId="1" applyNumberFormat="1" applyFont="1" applyFill="1" applyBorder="1" applyAlignment="1">
      <alignment horizontal="right"/>
    </xf>
    <xf numFmtId="3" fontId="3" fillId="2" borderId="21" xfId="1" applyNumberFormat="1" applyFont="1" applyFill="1" applyBorder="1" applyAlignment="1">
      <alignment horizontal="right"/>
    </xf>
    <xf numFmtId="0" fontId="3" fillId="0" borderId="41" xfId="1" applyFont="1" applyBorder="1"/>
    <xf numFmtId="0" fontId="3" fillId="0" borderId="0" xfId="1" applyFont="1" applyBorder="1"/>
    <xf numFmtId="0" fontId="3" fillId="2" borderId="32" xfId="1" applyFont="1" applyFill="1" applyBorder="1" applyAlignment="1">
      <alignment horizontal="right"/>
    </xf>
    <xf numFmtId="3" fontId="3" fillId="2" borderId="33" xfId="1" applyNumberFormat="1" applyFont="1" applyFill="1" applyBorder="1" applyAlignment="1">
      <alignment horizontal="right"/>
    </xf>
    <xf numFmtId="3" fontId="8" fillId="0" borderId="32" xfId="1" applyNumberFormat="1" applyFont="1" applyFill="1" applyBorder="1" applyAlignment="1">
      <alignment horizontal="right"/>
    </xf>
    <xf numFmtId="4" fontId="3" fillId="0" borderId="33" xfId="1" applyNumberFormat="1" applyFont="1" applyFill="1" applyBorder="1" applyAlignment="1">
      <alignment horizontal="right"/>
    </xf>
    <xf numFmtId="4" fontId="3" fillId="0" borderId="32" xfId="1" applyNumberFormat="1" applyFont="1" applyBorder="1" applyAlignment="1">
      <alignment horizontal="right"/>
    </xf>
    <xf numFmtId="4" fontId="3" fillId="0" borderId="33" xfId="1" applyNumberFormat="1" applyFont="1" applyBorder="1" applyAlignment="1">
      <alignment horizontal="right"/>
    </xf>
    <xf numFmtId="0" fontId="3" fillId="0" borderId="2" xfId="1" applyFont="1" applyBorder="1" applyAlignment="1">
      <alignment horizontal="center" vertical="top"/>
    </xf>
    <xf numFmtId="2" fontId="3" fillId="0" borderId="2" xfId="1" applyNumberFormat="1" applyFont="1" applyBorder="1" applyAlignment="1">
      <alignment horizontal="center" vertical="top"/>
    </xf>
    <xf numFmtId="49" fontId="11" fillId="0" borderId="0" xfId="1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/>
    </xf>
    <xf numFmtId="2" fontId="5" fillId="0" borderId="6" xfId="1" applyNumberFormat="1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center" wrapText="1"/>
    </xf>
    <xf numFmtId="2" fontId="5" fillId="0" borderId="11" xfId="1" applyNumberFormat="1" applyFont="1" applyBorder="1" applyAlignment="1">
      <alignment horizontal="center" vertical="center" wrapText="1"/>
    </xf>
    <xf numFmtId="2" fontId="5" fillId="0" borderId="12" xfId="1" applyNumberFormat="1" applyFont="1" applyBorder="1" applyAlignment="1">
      <alignment horizontal="center" vertical="center" wrapText="1"/>
    </xf>
    <xf numFmtId="0" fontId="11" fillId="0" borderId="0" xfId="1" applyFont="1" applyFill="1" applyAlignment="1">
      <alignment horizontal="left" wrapText="1"/>
    </xf>
    <xf numFmtId="0" fontId="11" fillId="0" borderId="0" xfId="1" applyFont="1" applyAlignment="1">
      <alignment horizontal="left" wrapText="1"/>
    </xf>
    <xf numFmtId="0" fontId="6" fillId="0" borderId="11" xfId="1" applyFont="1" applyBorder="1" applyAlignment="1">
      <alignment horizontal="right" vertical="center"/>
    </xf>
    <xf numFmtId="0" fontId="6" fillId="0" borderId="15" xfId="1" applyFont="1" applyBorder="1" applyAlignment="1">
      <alignment horizontal="right" vertical="center"/>
    </xf>
    <xf numFmtId="0" fontId="6" fillId="0" borderId="12" xfId="1" applyFont="1" applyBorder="1" applyAlignment="1">
      <alignment horizontal="right" vertical="center"/>
    </xf>
    <xf numFmtId="0" fontId="2" fillId="0" borderId="0" xfId="1" applyFont="1" applyAlignment="1"/>
    <xf numFmtId="49" fontId="4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3" fillId="0" borderId="2" xfId="1" applyFont="1" applyBorder="1" applyAlignment="1">
      <alignment horizontal="center"/>
    </xf>
    <xf numFmtId="0" fontId="4" fillId="0" borderId="0" xfId="1" applyFont="1" applyAlignment="1">
      <alignment horizontal="right"/>
    </xf>
    <xf numFmtId="0" fontId="4" fillId="0" borderId="1" xfId="1" applyFont="1" applyBorder="1" applyAlignment="1">
      <alignment horizontal="center"/>
    </xf>
    <xf numFmtId="2" fontId="4" fillId="0" borderId="0" xfId="1" applyNumberFormat="1" applyFont="1" applyAlignment="1">
      <alignment horizont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center" wrapText="1"/>
    </xf>
    <xf numFmtId="0" fontId="11" fillId="0" borderId="0" xfId="1" applyFont="1" applyFill="1" applyAlignment="1"/>
    <xf numFmtId="0" fontId="11" fillId="0" borderId="0" xfId="1" applyFont="1" applyFill="1" applyAlignment="1">
      <alignment vertical="top" wrapText="1"/>
    </xf>
    <xf numFmtId="0" fontId="11" fillId="0" borderId="0" xfId="1" applyFont="1" applyFill="1" applyAlignment="1">
      <alignment wrapText="1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wrapText="1"/>
      <protection locked="0"/>
    </xf>
    <xf numFmtId="0" fontId="2" fillId="0" borderId="0" xfId="1" applyFont="1" applyAlignment="1" applyProtection="1">
      <protection locked="0"/>
    </xf>
    <xf numFmtId="0" fontId="4" fillId="0" borderId="1" xfId="1" applyFont="1" applyBorder="1" applyAlignment="1" applyProtection="1">
      <protection locked="0"/>
    </xf>
    <xf numFmtId="0" fontId="7" fillId="0" borderId="27" xfId="1" applyFont="1" applyBorder="1" applyAlignme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left" vertical="top"/>
      <protection locked="0"/>
    </xf>
    <xf numFmtId="0" fontId="9" fillId="0" borderId="28" xfId="1" applyFont="1" applyBorder="1" applyAlignment="1" applyProtection="1">
      <alignment horizontal="left" wrapText="1"/>
      <protection locked="0"/>
    </xf>
    <xf numFmtId="0" fontId="9" fillId="0" borderId="29" xfId="1" applyFont="1" applyBorder="1" applyAlignment="1" applyProtection="1">
      <alignment horizontal="left" wrapText="1"/>
      <protection locked="0"/>
    </xf>
    <xf numFmtId="0" fontId="2" fillId="0" borderId="1" xfId="1" applyFont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79"/>
  <sheetViews>
    <sheetView tabSelected="1" topLeftCell="A36" workbookViewId="0">
      <selection activeCell="U59" sqref="U59"/>
    </sheetView>
  </sheetViews>
  <sheetFormatPr defaultRowHeight="12.75" x14ac:dyDescent="0.2"/>
  <cols>
    <col min="3" max="3" width="27.7109375" customWidth="1"/>
    <col min="6" max="6" width="9.28515625" customWidth="1"/>
    <col min="7" max="7" width="10.7109375" customWidth="1"/>
    <col min="8" max="8" width="11.42578125" customWidth="1"/>
    <col min="9" max="9" width="10.5703125" bestFit="1" customWidth="1"/>
    <col min="10" max="10" width="11.5703125" customWidth="1"/>
    <col min="12" max="12" width="9" customWidth="1"/>
    <col min="13" max="13" width="9.5703125" hidden="1" customWidth="1"/>
    <col min="14" max="15" width="9.140625" hidden="1" customWidth="1"/>
  </cols>
  <sheetData>
    <row r="2" spans="1:15" ht="15.75" customHeight="1" x14ac:dyDescent="0.2">
      <c r="A2" s="150" t="s">
        <v>59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1:15" ht="15.75" customHeight="1" x14ac:dyDescent="0.2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</row>
    <row r="4" spans="1:15" ht="15.75" customHeight="1" x14ac:dyDescent="0.2">
      <c r="A4" s="143" t="s">
        <v>60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5" ht="15.75" customHeight="1" x14ac:dyDescent="0.2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</row>
    <row r="6" spans="1:15" ht="15.75" x14ac:dyDescent="0.2">
      <c r="A6" s="143" t="s">
        <v>50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</row>
    <row r="7" spans="1:15" ht="15.75" customHeight="1" x14ac:dyDescent="0.2">
      <c r="A7" s="149" t="s">
        <v>62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</row>
    <row r="8" spans="1:15" ht="15.75" customHeight="1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</row>
    <row r="9" spans="1:15" ht="15.75" customHeight="1" x14ac:dyDescent="0.2">
      <c r="A9" s="149" t="s">
        <v>61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</row>
    <row r="10" spans="1:15" ht="15.75" customHeight="1" x14ac:dyDescent="0.2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</row>
    <row r="11" spans="1:15" ht="15.75" customHeight="1" x14ac:dyDescent="0.2">
      <c r="A11" s="150" t="s">
        <v>53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</row>
    <row r="12" spans="1:15" ht="15.75" customHeight="1" x14ac:dyDescent="0.2">
      <c r="A12" s="150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</row>
    <row r="13" spans="1:15" ht="15.75" customHeight="1" x14ac:dyDescent="0.25">
      <c r="A13" s="126" t="s">
        <v>56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</row>
    <row r="14" spans="1:15" ht="15.75" customHeight="1" x14ac:dyDescent="0.25">
      <c r="A14" s="150" t="s">
        <v>51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</row>
    <row r="15" spans="1:15" ht="15.75" customHeight="1" x14ac:dyDescent="0.25">
      <c r="A15" s="164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</row>
    <row r="16" spans="1:15" ht="15.75" x14ac:dyDescent="0.2">
      <c r="A16" s="162"/>
      <c r="B16" s="162"/>
      <c r="C16" s="162"/>
      <c r="D16" s="162"/>
      <c r="E16" s="162"/>
      <c r="F16" s="1"/>
      <c r="G16" s="1"/>
      <c r="H16" s="163"/>
      <c r="I16" s="163"/>
      <c r="J16" s="163"/>
      <c r="K16" s="163"/>
      <c r="L16" s="163"/>
      <c r="M16" s="163"/>
    </row>
    <row r="17" spans="1:13" x14ac:dyDescent="0.2">
      <c r="A17" s="141" t="s">
        <v>0</v>
      </c>
      <c r="B17" s="141"/>
      <c r="C17" s="141"/>
      <c r="D17" s="141"/>
      <c r="E17" s="141"/>
      <c r="F17" s="2"/>
      <c r="G17" s="2"/>
      <c r="H17" s="141" t="s">
        <v>1</v>
      </c>
      <c r="I17" s="141"/>
      <c r="J17" s="141"/>
      <c r="K17" s="141"/>
      <c r="L17" s="141"/>
      <c r="M17" s="141"/>
    </row>
    <row r="18" spans="1:13" ht="18.75" x14ac:dyDescent="0.3">
      <c r="A18" s="159" t="s">
        <v>2</v>
      </c>
      <c r="B18" s="159"/>
      <c r="C18" s="159"/>
      <c r="D18" s="159"/>
      <c r="E18" s="159"/>
      <c r="F18" s="159"/>
      <c r="G18" s="159"/>
      <c r="H18" s="3"/>
      <c r="I18" s="160"/>
      <c r="J18" s="160"/>
      <c r="K18" s="160"/>
      <c r="L18" s="160"/>
      <c r="M18" s="4"/>
    </row>
    <row r="19" spans="1:13" ht="18.75" x14ac:dyDescent="0.3">
      <c r="A19" s="159" t="s">
        <v>3</v>
      </c>
      <c r="B19" s="159"/>
      <c r="C19" s="159"/>
      <c r="D19" s="159"/>
      <c r="E19" s="159"/>
      <c r="F19" s="159"/>
      <c r="G19" s="3"/>
      <c r="H19" s="5"/>
      <c r="I19" s="5"/>
      <c r="J19" s="5"/>
      <c r="K19" s="5"/>
      <c r="L19" s="161"/>
      <c r="M19" s="161"/>
    </row>
    <row r="20" spans="1:13" ht="18.75" x14ac:dyDescent="0.3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</row>
    <row r="21" spans="1:13" ht="15.75" x14ac:dyDescent="0.25">
      <c r="A21" s="6" t="s">
        <v>4</v>
      </c>
      <c r="B21" s="111"/>
      <c r="C21" s="7"/>
      <c r="D21" s="156"/>
      <c r="E21" s="156"/>
      <c r="F21" s="157" t="s">
        <v>5</v>
      </c>
      <c r="G21" s="157"/>
      <c r="H21" s="8"/>
      <c r="I21" s="156"/>
      <c r="J21" s="156"/>
      <c r="K21" s="156"/>
      <c r="L21" s="156"/>
      <c r="M21" s="156"/>
    </row>
    <row r="22" spans="1:13" ht="18.75" x14ac:dyDescent="0.3">
      <c r="A22" s="2"/>
      <c r="B22" s="2"/>
      <c r="C22" s="9"/>
      <c r="D22" s="158" t="s">
        <v>6</v>
      </c>
      <c r="E22" s="158"/>
      <c r="F22" s="10"/>
      <c r="G22" s="10"/>
      <c r="H22" s="11"/>
      <c r="I22" s="158" t="s">
        <v>7</v>
      </c>
      <c r="J22" s="158"/>
      <c r="K22" s="158"/>
      <c r="L22" s="158"/>
      <c r="M22" s="158"/>
    </row>
    <row r="25" spans="1:13" ht="19.5" thickBot="1" x14ac:dyDescent="0.35">
      <c r="A25" s="28"/>
      <c r="B25" s="28"/>
      <c r="C25" s="2"/>
      <c r="D25" s="29"/>
      <c r="E25" s="2"/>
      <c r="F25" s="2"/>
      <c r="G25" s="30"/>
      <c r="H25" s="30"/>
      <c r="I25" s="30"/>
      <c r="J25" s="30"/>
    </row>
    <row r="26" spans="1:13" ht="120.75" thickBot="1" x14ac:dyDescent="0.25">
      <c r="A26" s="12" t="s">
        <v>8</v>
      </c>
      <c r="B26" s="13" t="s">
        <v>55</v>
      </c>
      <c r="C26" s="13" t="s">
        <v>9</v>
      </c>
      <c r="D26" s="14" t="s">
        <v>10</v>
      </c>
      <c r="E26" s="15" t="s">
        <v>11</v>
      </c>
      <c r="F26" s="16" t="s">
        <v>12</v>
      </c>
      <c r="G26" s="145" t="s">
        <v>13</v>
      </c>
      <c r="H26" s="146"/>
      <c r="I26" s="145" t="s">
        <v>14</v>
      </c>
      <c r="J26" s="146"/>
      <c r="K26" s="17" t="s">
        <v>15</v>
      </c>
      <c r="L26" s="18" t="s">
        <v>16</v>
      </c>
    </row>
    <row r="27" spans="1:13" ht="15.75" thickBot="1" x14ac:dyDescent="0.25">
      <c r="A27" s="19" t="s">
        <v>17</v>
      </c>
      <c r="B27" s="20" t="s">
        <v>54</v>
      </c>
      <c r="C27" s="20" t="s">
        <v>18</v>
      </c>
      <c r="D27" s="21" t="s">
        <v>19</v>
      </c>
      <c r="E27" s="22" t="s">
        <v>20</v>
      </c>
      <c r="F27" s="23" t="s">
        <v>57</v>
      </c>
      <c r="G27" s="147" t="s">
        <v>21</v>
      </c>
      <c r="H27" s="148"/>
      <c r="I27" s="147" t="s">
        <v>22</v>
      </c>
      <c r="J27" s="148"/>
      <c r="K27" s="24" t="s">
        <v>23</v>
      </c>
      <c r="L27" s="25" t="s">
        <v>58</v>
      </c>
    </row>
    <row r="28" spans="1:13" ht="36.75" thickBot="1" x14ac:dyDescent="0.25">
      <c r="A28" s="151" t="s">
        <v>24</v>
      </c>
      <c r="B28" s="152"/>
      <c r="C28" s="152"/>
      <c r="D28" s="152"/>
      <c r="E28" s="152"/>
      <c r="F28" s="153"/>
      <c r="G28" s="96" t="s">
        <v>44</v>
      </c>
      <c r="H28" s="97" t="s">
        <v>65</v>
      </c>
      <c r="I28" s="96" t="s">
        <v>52</v>
      </c>
      <c r="J28" s="97" t="s">
        <v>66</v>
      </c>
      <c r="K28" s="26" t="s">
        <v>63</v>
      </c>
      <c r="L28" s="27" t="s">
        <v>64</v>
      </c>
    </row>
    <row r="29" spans="1:13" x14ac:dyDescent="0.2">
      <c r="A29" s="92">
        <v>1</v>
      </c>
      <c r="B29" s="112"/>
      <c r="C29" s="118"/>
      <c r="D29" s="119"/>
      <c r="E29" s="31">
        <v>20</v>
      </c>
      <c r="F29" s="32">
        <v>2.39</v>
      </c>
      <c r="G29" s="33">
        <f>ROUND(89.8/1000*E29, 2)</f>
        <v>1.8</v>
      </c>
      <c r="H29" s="34"/>
      <c r="I29" s="33">
        <f>ROUND(93.7/1000*E29, 2)</f>
        <v>1.87</v>
      </c>
      <c r="J29" s="34"/>
      <c r="K29" s="98">
        <f t="shared" ref="K29:K57" si="0">IF(I29+J29-G29-H29&gt;=0, I29+J29-G29-H29, 0)</f>
        <v>7.0000000000000062E-2</v>
      </c>
      <c r="L29" s="35">
        <f t="shared" ref="L29:L66" si="1">D29*K29</f>
        <v>0</v>
      </c>
    </row>
    <row r="30" spans="1:13" x14ac:dyDescent="0.2">
      <c r="A30" s="93">
        <v>2</v>
      </c>
      <c r="B30" s="113"/>
      <c r="C30" s="120"/>
      <c r="D30" s="121"/>
      <c r="E30" s="36">
        <v>20</v>
      </c>
      <c r="F30" s="37">
        <v>2.4500000000000002</v>
      </c>
      <c r="G30" s="38">
        <f t="shared" ref="G30:G37" si="2">ROUND(89.8/1000*E30, 2)</f>
        <v>1.8</v>
      </c>
      <c r="H30" s="39"/>
      <c r="I30" s="38">
        <f t="shared" ref="I30:I40" si="3">ROUND(93.7/1000*E30, 2)</f>
        <v>1.87</v>
      </c>
      <c r="J30" s="39"/>
      <c r="K30" s="99">
        <f t="shared" si="0"/>
        <v>7.0000000000000062E-2</v>
      </c>
      <c r="L30" s="40">
        <f t="shared" si="1"/>
        <v>0</v>
      </c>
    </row>
    <row r="31" spans="1:13" x14ac:dyDescent="0.2">
      <c r="A31" s="93">
        <v>3</v>
      </c>
      <c r="B31" s="113"/>
      <c r="C31" s="120"/>
      <c r="D31" s="121"/>
      <c r="E31" s="36">
        <v>20</v>
      </c>
      <c r="F31" s="37">
        <v>2.5</v>
      </c>
      <c r="G31" s="38">
        <f t="shared" si="2"/>
        <v>1.8</v>
      </c>
      <c r="H31" s="39"/>
      <c r="I31" s="38">
        <f t="shared" si="3"/>
        <v>1.87</v>
      </c>
      <c r="J31" s="39"/>
      <c r="K31" s="99">
        <f t="shared" si="0"/>
        <v>7.0000000000000062E-2</v>
      </c>
      <c r="L31" s="40">
        <f t="shared" si="1"/>
        <v>0</v>
      </c>
    </row>
    <row r="32" spans="1:13" x14ac:dyDescent="0.2">
      <c r="A32" s="93">
        <v>4</v>
      </c>
      <c r="B32" s="113"/>
      <c r="C32" s="120"/>
      <c r="D32" s="121"/>
      <c r="E32" s="36">
        <v>20</v>
      </c>
      <c r="F32" s="37">
        <v>2.5499999999999998</v>
      </c>
      <c r="G32" s="38">
        <f t="shared" si="2"/>
        <v>1.8</v>
      </c>
      <c r="H32" s="39"/>
      <c r="I32" s="38">
        <f t="shared" si="3"/>
        <v>1.87</v>
      </c>
      <c r="J32" s="39"/>
      <c r="K32" s="99">
        <f t="shared" si="0"/>
        <v>7.0000000000000062E-2</v>
      </c>
      <c r="L32" s="40">
        <f t="shared" si="1"/>
        <v>0</v>
      </c>
    </row>
    <row r="33" spans="1:12" x14ac:dyDescent="0.2">
      <c r="A33" s="93">
        <v>5</v>
      </c>
      <c r="B33" s="113"/>
      <c r="C33" s="120"/>
      <c r="D33" s="121"/>
      <c r="E33" s="36">
        <v>20</v>
      </c>
      <c r="F33" s="37">
        <v>2.6</v>
      </c>
      <c r="G33" s="38">
        <f t="shared" si="2"/>
        <v>1.8</v>
      </c>
      <c r="H33" s="39"/>
      <c r="I33" s="38">
        <f t="shared" si="3"/>
        <v>1.87</v>
      </c>
      <c r="J33" s="39"/>
      <c r="K33" s="99">
        <f t="shared" si="0"/>
        <v>7.0000000000000062E-2</v>
      </c>
      <c r="L33" s="40">
        <f t="shared" si="1"/>
        <v>0</v>
      </c>
    </row>
    <row r="34" spans="1:12" x14ac:dyDescent="0.2">
      <c r="A34" s="93">
        <v>6</v>
      </c>
      <c r="B34" s="113"/>
      <c r="C34" s="120"/>
      <c r="D34" s="121"/>
      <c r="E34" s="36">
        <v>20</v>
      </c>
      <c r="F34" s="37">
        <v>2.65</v>
      </c>
      <c r="G34" s="38">
        <f t="shared" si="2"/>
        <v>1.8</v>
      </c>
      <c r="H34" s="39"/>
      <c r="I34" s="38">
        <f t="shared" si="3"/>
        <v>1.87</v>
      </c>
      <c r="J34" s="39"/>
      <c r="K34" s="99">
        <f t="shared" si="0"/>
        <v>7.0000000000000062E-2</v>
      </c>
      <c r="L34" s="40">
        <f t="shared" si="1"/>
        <v>0</v>
      </c>
    </row>
    <row r="35" spans="1:12" x14ac:dyDescent="0.2">
      <c r="A35" s="93">
        <v>7</v>
      </c>
      <c r="B35" s="113"/>
      <c r="C35" s="120"/>
      <c r="D35" s="121"/>
      <c r="E35" s="36">
        <v>20</v>
      </c>
      <c r="F35" s="37">
        <v>2.7</v>
      </c>
      <c r="G35" s="38">
        <f t="shared" si="2"/>
        <v>1.8</v>
      </c>
      <c r="H35" s="39"/>
      <c r="I35" s="38">
        <f t="shared" si="3"/>
        <v>1.87</v>
      </c>
      <c r="J35" s="39"/>
      <c r="K35" s="99">
        <f t="shared" si="0"/>
        <v>7.0000000000000062E-2</v>
      </c>
      <c r="L35" s="40">
        <f t="shared" si="1"/>
        <v>0</v>
      </c>
    </row>
    <row r="36" spans="1:12" x14ac:dyDescent="0.2">
      <c r="A36" s="93">
        <v>8</v>
      </c>
      <c r="B36" s="113"/>
      <c r="C36" s="120"/>
      <c r="D36" s="121"/>
      <c r="E36" s="36">
        <v>20</v>
      </c>
      <c r="F36" s="37">
        <v>2.75</v>
      </c>
      <c r="G36" s="38">
        <f t="shared" si="2"/>
        <v>1.8</v>
      </c>
      <c r="H36" s="39"/>
      <c r="I36" s="38">
        <f t="shared" si="3"/>
        <v>1.87</v>
      </c>
      <c r="J36" s="39"/>
      <c r="K36" s="99">
        <f t="shared" si="0"/>
        <v>7.0000000000000062E-2</v>
      </c>
      <c r="L36" s="40">
        <f t="shared" si="1"/>
        <v>0</v>
      </c>
    </row>
    <row r="37" spans="1:12" x14ac:dyDescent="0.2">
      <c r="A37" s="93">
        <v>9</v>
      </c>
      <c r="B37" s="113"/>
      <c r="C37" s="120"/>
      <c r="D37" s="121"/>
      <c r="E37" s="36">
        <v>20</v>
      </c>
      <c r="F37" s="37">
        <v>2.8</v>
      </c>
      <c r="G37" s="38">
        <f t="shared" si="2"/>
        <v>1.8</v>
      </c>
      <c r="H37" s="39"/>
      <c r="I37" s="38">
        <f t="shared" si="3"/>
        <v>1.87</v>
      </c>
      <c r="J37" s="39"/>
      <c r="K37" s="99">
        <f t="shared" si="0"/>
        <v>7.0000000000000062E-2</v>
      </c>
      <c r="L37" s="40">
        <f t="shared" si="1"/>
        <v>0</v>
      </c>
    </row>
    <row r="38" spans="1:12" x14ac:dyDescent="0.2">
      <c r="A38" s="93">
        <v>10</v>
      </c>
      <c r="B38" s="113"/>
      <c r="C38" s="120"/>
      <c r="D38" s="121"/>
      <c r="E38" s="36">
        <v>20</v>
      </c>
      <c r="F38" s="37">
        <v>2.85</v>
      </c>
      <c r="G38" s="38"/>
      <c r="H38" s="39">
        <f>ROUND((54.2/1000*1+(F38/E38)*(25/100))*E38,2)</f>
        <v>1.8</v>
      </c>
      <c r="I38" s="38">
        <f t="shared" si="3"/>
        <v>1.87</v>
      </c>
      <c r="J38" s="39"/>
      <c r="K38" s="99">
        <f t="shared" si="0"/>
        <v>7.0000000000000062E-2</v>
      </c>
      <c r="L38" s="40">
        <f t="shared" si="1"/>
        <v>0</v>
      </c>
    </row>
    <row r="39" spans="1:12" x14ac:dyDescent="0.2">
      <c r="A39" s="93">
        <v>11</v>
      </c>
      <c r="B39" s="113"/>
      <c r="C39" s="120"/>
      <c r="D39" s="121"/>
      <c r="E39" s="36">
        <v>20</v>
      </c>
      <c r="F39" s="37">
        <v>2.9</v>
      </c>
      <c r="G39" s="38"/>
      <c r="H39" s="39">
        <f>ROUND((54.2/1000*1+(F39/E39)*(25/100))*E39,2)</f>
        <v>1.81</v>
      </c>
      <c r="I39" s="38">
        <f t="shared" si="3"/>
        <v>1.87</v>
      </c>
      <c r="J39" s="39"/>
      <c r="K39" s="99">
        <f t="shared" si="0"/>
        <v>6.0000000000000053E-2</v>
      </c>
      <c r="L39" s="40">
        <f t="shared" si="1"/>
        <v>0</v>
      </c>
    </row>
    <row r="40" spans="1:12" x14ac:dyDescent="0.2">
      <c r="A40" s="93">
        <v>12</v>
      </c>
      <c r="B40" s="113"/>
      <c r="C40" s="120"/>
      <c r="D40" s="121"/>
      <c r="E40" s="36">
        <v>20</v>
      </c>
      <c r="F40" s="37">
        <v>3</v>
      </c>
      <c r="G40" s="38"/>
      <c r="H40" s="39">
        <f t="shared" ref="H40:H43" si="4">ROUND((54.2/1000*1+(F40/E40)*(25/100))*E40,2)</f>
        <v>1.83</v>
      </c>
      <c r="I40" s="38">
        <f t="shared" si="3"/>
        <v>1.87</v>
      </c>
      <c r="J40" s="39"/>
      <c r="K40" s="99">
        <f t="shared" si="0"/>
        <v>4.0000000000000036E-2</v>
      </c>
      <c r="L40" s="40">
        <f t="shared" si="1"/>
        <v>0</v>
      </c>
    </row>
    <row r="41" spans="1:12" x14ac:dyDescent="0.2">
      <c r="A41" s="93">
        <v>13</v>
      </c>
      <c r="B41" s="113"/>
      <c r="C41" s="120"/>
      <c r="D41" s="121"/>
      <c r="E41" s="36">
        <v>20</v>
      </c>
      <c r="F41" s="37">
        <v>3.05</v>
      </c>
      <c r="G41" s="82"/>
      <c r="H41" s="39">
        <f t="shared" si="4"/>
        <v>1.85</v>
      </c>
      <c r="I41" s="38"/>
      <c r="J41" s="39">
        <f>ROUND((56.2/1000*1+(F41/E41)*(25/100))*E41,2)</f>
        <v>1.89</v>
      </c>
      <c r="K41" s="99">
        <f t="shared" si="0"/>
        <v>3.9999999999999813E-2</v>
      </c>
      <c r="L41" s="40">
        <f t="shared" si="1"/>
        <v>0</v>
      </c>
    </row>
    <row r="42" spans="1:12" x14ac:dyDescent="0.2">
      <c r="A42" s="93">
        <v>14</v>
      </c>
      <c r="B42" s="113"/>
      <c r="C42" s="120"/>
      <c r="D42" s="121"/>
      <c r="E42" s="36">
        <v>20</v>
      </c>
      <c r="F42" s="37">
        <v>3.1</v>
      </c>
      <c r="G42" s="38"/>
      <c r="H42" s="39">
        <f t="shared" si="4"/>
        <v>1.86</v>
      </c>
      <c r="I42" s="38"/>
      <c r="J42" s="39">
        <f t="shared" ref="J42:J55" si="5">ROUND((56.2/1000*1+(F42/E42)*(25/100))*E42,2)</f>
        <v>1.9</v>
      </c>
      <c r="K42" s="99">
        <f t="shared" si="0"/>
        <v>3.9999999999999813E-2</v>
      </c>
      <c r="L42" s="40">
        <f t="shared" si="1"/>
        <v>0</v>
      </c>
    </row>
    <row r="43" spans="1:12" x14ac:dyDescent="0.2">
      <c r="A43" s="93">
        <v>15</v>
      </c>
      <c r="B43" s="113"/>
      <c r="C43" s="120"/>
      <c r="D43" s="121"/>
      <c r="E43" s="36">
        <v>20</v>
      </c>
      <c r="F43" s="37">
        <v>3.13</v>
      </c>
      <c r="G43" s="38"/>
      <c r="H43" s="39">
        <f t="shared" si="4"/>
        <v>1.87</v>
      </c>
      <c r="I43" s="82"/>
      <c r="J43" s="39">
        <f t="shared" si="5"/>
        <v>1.91</v>
      </c>
      <c r="K43" s="99">
        <f t="shared" si="0"/>
        <v>3.9999999999999813E-2</v>
      </c>
      <c r="L43" s="40">
        <f t="shared" si="1"/>
        <v>0</v>
      </c>
    </row>
    <row r="44" spans="1:12" x14ac:dyDescent="0.2">
      <c r="A44" s="93">
        <v>16</v>
      </c>
      <c r="B44" s="113"/>
      <c r="C44" s="120"/>
      <c r="D44" s="121"/>
      <c r="E44" s="36">
        <v>20</v>
      </c>
      <c r="F44" s="37">
        <v>3.15</v>
      </c>
      <c r="G44" s="38"/>
      <c r="H44" s="39">
        <f t="shared" ref="H44:H55" si="6">ROUND((54.2/1000*1+(F44/E44)*(25/100))*E44,2)</f>
        <v>1.87</v>
      </c>
      <c r="I44" s="38"/>
      <c r="J44" s="39">
        <f t="shared" si="5"/>
        <v>1.91</v>
      </c>
      <c r="K44" s="99">
        <f t="shared" si="0"/>
        <v>3.9999999999999813E-2</v>
      </c>
      <c r="L44" s="40">
        <f t="shared" si="1"/>
        <v>0</v>
      </c>
    </row>
    <row r="45" spans="1:12" x14ac:dyDescent="0.2">
      <c r="A45" s="93">
        <v>17</v>
      </c>
      <c r="B45" s="113"/>
      <c r="C45" s="120"/>
      <c r="D45" s="121"/>
      <c r="E45" s="36">
        <v>20</v>
      </c>
      <c r="F45" s="37">
        <v>3.2</v>
      </c>
      <c r="G45" s="38"/>
      <c r="H45" s="39">
        <f t="shared" si="6"/>
        <v>1.88</v>
      </c>
      <c r="I45" s="38"/>
      <c r="J45" s="39">
        <f t="shared" si="5"/>
        <v>1.92</v>
      </c>
      <c r="K45" s="99">
        <f t="shared" si="0"/>
        <v>4.0000000000000036E-2</v>
      </c>
      <c r="L45" s="40">
        <f t="shared" si="1"/>
        <v>0</v>
      </c>
    </row>
    <row r="46" spans="1:12" x14ac:dyDescent="0.2">
      <c r="A46" s="93">
        <v>18</v>
      </c>
      <c r="B46" s="113"/>
      <c r="C46" s="120"/>
      <c r="D46" s="121"/>
      <c r="E46" s="36">
        <v>20</v>
      </c>
      <c r="F46" s="37">
        <v>3.25</v>
      </c>
      <c r="G46" s="38"/>
      <c r="H46" s="39">
        <f t="shared" si="6"/>
        <v>1.9</v>
      </c>
      <c r="I46" s="38"/>
      <c r="J46" s="39">
        <f t="shared" si="5"/>
        <v>1.94</v>
      </c>
      <c r="K46" s="99">
        <f t="shared" si="0"/>
        <v>4.0000000000000036E-2</v>
      </c>
      <c r="L46" s="40">
        <f t="shared" si="1"/>
        <v>0</v>
      </c>
    </row>
    <row r="47" spans="1:12" x14ac:dyDescent="0.2">
      <c r="A47" s="93">
        <v>19</v>
      </c>
      <c r="B47" s="113"/>
      <c r="C47" s="120"/>
      <c r="D47" s="121"/>
      <c r="E47" s="36">
        <v>20</v>
      </c>
      <c r="F47" s="37">
        <v>3.3</v>
      </c>
      <c r="G47" s="38"/>
      <c r="H47" s="39">
        <f t="shared" si="6"/>
        <v>1.91</v>
      </c>
      <c r="I47" s="38"/>
      <c r="J47" s="39">
        <f t="shared" si="5"/>
        <v>1.95</v>
      </c>
      <c r="K47" s="99">
        <f t="shared" si="0"/>
        <v>4.0000000000000036E-2</v>
      </c>
      <c r="L47" s="40">
        <f t="shared" si="1"/>
        <v>0</v>
      </c>
    </row>
    <row r="48" spans="1:12" x14ac:dyDescent="0.2">
      <c r="A48" s="93">
        <v>20</v>
      </c>
      <c r="B48" s="113"/>
      <c r="C48" s="120"/>
      <c r="D48" s="121"/>
      <c r="E48" s="36">
        <v>20</v>
      </c>
      <c r="F48" s="37">
        <v>3.4</v>
      </c>
      <c r="G48" s="38"/>
      <c r="H48" s="39">
        <f t="shared" si="6"/>
        <v>1.93</v>
      </c>
      <c r="I48" s="38"/>
      <c r="J48" s="39">
        <f t="shared" si="5"/>
        <v>1.97</v>
      </c>
      <c r="K48" s="99">
        <f t="shared" si="0"/>
        <v>4.0000000000000036E-2</v>
      </c>
      <c r="L48" s="40">
        <f t="shared" si="1"/>
        <v>0</v>
      </c>
    </row>
    <row r="49" spans="1:12" x14ac:dyDescent="0.2">
      <c r="A49" s="93">
        <v>21</v>
      </c>
      <c r="B49" s="113"/>
      <c r="C49" s="120"/>
      <c r="D49" s="121"/>
      <c r="E49" s="36">
        <v>20</v>
      </c>
      <c r="F49" s="37">
        <v>3.5</v>
      </c>
      <c r="G49" s="38"/>
      <c r="H49" s="39">
        <f t="shared" si="6"/>
        <v>1.96</v>
      </c>
      <c r="I49" s="38"/>
      <c r="J49" s="39">
        <f t="shared" si="5"/>
        <v>2</v>
      </c>
      <c r="K49" s="99">
        <f t="shared" si="0"/>
        <v>4.0000000000000036E-2</v>
      </c>
      <c r="L49" s="40">
        <f t="shared" si="1"/>
        <v>0</v>
      </c>
    </row>
    <row r="50" spans="1:12" x14ac:dyDescent="0.2">
      <c r="A50" s="93">
        <v>22</v>
      </c>
      <c r="B50" s="113"/>
      <c r="C50" s="120"/>
      <c r="D50" s="121"/>
      <c r="E50" s="36">
        <v>20</v>
      </c>
      <c r="F50" s="37">
        <v>3.6</v>
      </c>
      <c r="G50" s="38"/>
      <c r="H50" s="39">
        <f t="shared" si="6"/>
        <v>1.98</v>
      </c>
      <c r="I50" s="38"/>
      <c r="J50" s="39">
        <f t="shared" si="5"/>
        <v>2.02</v>
      </c>
      <c r="K50" s="99">
        <f t="shared" si="0"/>
        <v>4.0000000000000036E-2</v>
      </c>
      <c r="L50" s="40">
        <f t="shared" si="1"/>
        <v>0</v>
      </c>
    </row>
    <row r="51" spans="1:12" x14ac:dyDescent="0.2">
      <c r="A51" s="93">
        <v>23</v>
      </c>
      <c r="B51" s="113"/>
      <c r="C51" s="120"/>
      <c r="D51" s="121"/>
      <c r="E51" s="36">
        <v>20</v>
      </c>
      <c r="F51" s="37">
        <v>3.91</v>
      </c>
      <c r="G51" s="38"/>
      <c r="H51" s="39">
        <f t="shared" si="6"/>
        <v>2.06</v>
      </c>
      <c r="I51" s="38"/>
      <c r="J51" s="39">
        <f t="shared" si="5"/>
        <v>2.1</v>
      </c>
      <c r="K51" s="99">
        <f t="shared" si="0"/>
        <v>4.0000000000000036E-2</v>
      </c>
      <c r="L51" s="40">
        <f t="shared" si="1"/>
        <v>0</v>
      </c>
    </row>
    <row r="52" spans="1:12" x14ac:dyDescent="0.2">
      <c r="A52" s="93">
        <v>24</v>
      </c>
      <c r="B52" s="113"/>
      <c r="C52" s="120"/>
      <c r="D52" s="121"/>
      <c r="E52" s="36">
        <v>20</v>
      </c>
      <c r="F52" s="37">
        <v>4</v>
      </c>
      <c r="G52" s="38"/>
      <c r="H52" s="39">
        <f t="shared" si="6"/>
        <v>2.08</v>
      </c>
      <c r="I52" s="38"/>
      <c r="J52" s="39">
        <f t="shared" si="5"/>
        <v>2.12</v>
      </c>
      <c r="K52" s="99">
        <f t="shared" si="0"/>
        <v>4.0000000000000036E-2</v>
      </c>
      <c r="L52" s="40">
        <f t="shared" si="1"/>
        <v>0</v>
      </c>
    </row>
    <row r="53" spans="1:12" x14ac:dyDescent="0.2">
      <c r="A53" s="93">
        <v>25</v>
      </c>
      <c r="B53" s="113"/>
      <c r="C53" s="120"/>
      <c r="D53" s="121"/>
      <c r="E53" s="36">
        <v>20</v>
      </c>
      <c r="F53" s="37">
        <v>4.2</v>
      </c>
      <c r="G53" s="38"/>
      <c r="H53" s="39">
        <f t="shared" si="6"/>
        <v>2.13</v>
      </c>
      <c r="I53" s="38"/>
      <c r="J53" s="39">
        <f t="shared" si="5"/>
        <v>2.17</v>
      </c>
      <c r="K53" s="99">
        <f t="shared" si="0"/>
        <v>4.0000000000000036E-2</v>
      </c>
      <c r="L53" s="40">
        <f t="shared" si="1"/>
        <v>0</v>
      </c>
    </row>
    <row r="54" spans="1:12" x14ac:dyDescent="0.2">
      <c r="A54" s="93">
        <v>26</v>
      </c>
      <c r="B54" s="113"/>
      <c r="C54" s="120"/>
      <c r="D54" s="121"/>
      <c r="E54" s="36">
        <v>20</v>
      </c>
      <c r="F54" s="37">
        <v>4.3</v>
      </c>
      <c r="G54" s="38"/>
      <c r="H54" s="39">
        <f t="shared" si="6"/>
        <v>2.16</v>
      </c>
      <c r="I54" s="38"/>
      <c r="J54" s="39">
        <f t="shared" si="5"/>
        <v>2.2000000000000002</v>
      </c>
      <c r="K54" s="99">
        <f t="shared" si="0"/>
        <v>4.0000000000000036E-2</v>
      </c>
      <c r="L54" s="40">
        <f t="shared" si="1"/>
        <v>0</v>
      </c>
    </row>
    <row r="55" spans="1:12" ht="13.5" thickBot="1" x14ac:dyDescent="0.25">
      <c r="A55" s="104">
        <v>27</v>
      </c>
      <c r="B55" s="114"/>
      <c r="C55" s="122"/>
      <c r="D55" s="130"/>
      <c r="E55" s="78">
        <v>20</v>
      </c>
      <c r="F55" s="95">
        <v>4.5</v>
      </c>
      <c r="G55" s="86"/>
      <c r="H55" s="87">
        <f t="shared" si="6"/>
        <v>2.21</v>
      </c>
      <c r="I55" s="86"/>
      <c r="J55" s="87">
        <f t="shared" si="5"/>
        <v>2.25</v>
      </c>
      <c r="K55" s="100">
        <f t="shared" si="0"/>
        <v>4.0000000000000036E-2</v>
      </c>
      <c r="L55" s="45">
        <f t="shared" si="1"/>
        <v>0</v>
      </c>
    </row>
    <row r="56" spans="1:12" x14ac:dyDescent="0.2">
      <c r="A56" s="92">
        <v>28</v>
      </c>
      <c r="B56" s="112"/>
      <c r="C56" s="118"/>
      <c r="D56" s="119"/>
      <c r="E56" s="31">
        <v>19</v>
      </c>
      <c r="F56" s="32">
        <v>2.4500000000000002</v>
      </c>
      <c r="G56" s="33">
        <f>ROUND(89.8/1000*E56, 2)</f>
        <v>1.71</v>
      </c>
      <c r="H56" s="34"/>
      <c r="I56" s="33">
        <f>ROUND(93.7/1000*E56, 2)</f>
        <v>1.78</v>
      </c>
      <c r="J56" s="34"/>
      <c r="K56" s="98">
        <f t="shared" si="0"/>
        <v>7.0000000000000062E-2</v>
      </c>
      <c r="L56" s="35">
        <f t="shared" si="1"/>
        <v>0</v>
      </c>
    </row>
    <row r="57" spans="1:12" ht="13.5" thickBot="1" x14ac:dyDescent="0.25">
      <c r="A57" s="94">
        <v>29</v>
      </c>
      <c r="B57" s="115"/>
      <c r="C57" s="123"/>
      <c r="D57" s="132"/>
      <c r="E57" s="41">
        <v>19</v>
      </c>
      <c r="F57" s="42">
        <v>2.65</v>
      </c>
      <c r="G57" s="43">
        <f>ROUND(89.8/1000*E57, 2)</f>
        <v>1.71</v>
      </c>
      <c r="H57" s="44"/>
      <c r="I57" s="43">
        <f>ROUND(93.7/1000*E57, 2)</f>
        <v>1.78</v>
      </c>
      <c r="J57" s="44"/>
      <c r="K57" s="106">
        <f t="shared" si="0"/>
        <v>7.0000000000000062E-2</v>
      </c>
      <c r="L57" s="49">
        <f t="shared" si="1"/>
        <v>0</v>
      </c>
    </row>
    <row r="58" spans="1:12" ht="13.5" thickBot="1" x14ac:dyDescent="0.25">
      <c r="A58" s="133">
        <v>30</v>
      </c>
      <c r="B58" s="134"/>
      <c r="C58" s="135"/>
      <c r="D58" s="136"/>
      <c r="E58" s="137">
        <v>21</v>
      </c>
      <c r="F58" s="85">
        <v>2.8</v>
      </c>
      <c r="G58" s="84">
        <f>ROUND(89.8/1000*E58, 2)</f>
        <v>1.89</v>
      </c>
      <c r="H58" s="138"/>
      <c r="I58" s="84">
        <f>ROUND(93.7/1000*E58, 2)</f>
        <v>1.97</v>
      </c>
      <c r="J58" s="138"/>
      <c r="K58" s="139">
        <f>IF(I58+J58-G58-H58&gt;=0, I58+J58-G58-H58, 0)</f>
        <v>8.0000000000000071E-2</v>
      </c>
      <c r="L58" s="140">
        <f t="shared" si="1"/>
        <v>0</v>
      </c>
    </row>
    <row r="59" spans="1:12" x14ac:dyDescent="0.2">
      <c r="A59" s="92">
        <v>31</v>
      </c>
      <c r="B59" s="112"/>
      <c r="C59" s="118"/>
      <c r="D59" s="119"/>
      <c r="E59" s="31">
        <v>10</v>
      </c>
      <c r="F59" s="32">
        <v>1.55</v>
      </c>
      <c r="G59" s="127"/>
      <c r="H59" s="90">
        <f>ROUND((54.2/1000*1+(F59/E59)*(25/100))*E59,2)</f>
        <v>0.93</v>
      </c>
      <c r="I59" s="89"/>
      <c r="J59" s="90">
        <f>ROUND((56.2/1000*1+(F59/E59)*(25/100))*E59,2)</f>
        <v>0.95</v>
      </c>
      <c r="K59" s="102">
        <f t="shared" ref="K59:K63" si="7">IF(I59+J59-G59-H59&gt;=0, I59+J59-G59-H59, 0)</f>
        <v>1.9999999999999907E-2</v>
      </c>
      <c r="L59" s="35">
        <f t="shared" si="1"/>
        <v>0</v>
      </c>
    </row>
    <row r="60" spans="1:12" x14ac:dyDescent="0.2">
      <c r="A60" s="93">
        <v>32</v>
      </c>
      <c r="B60" s="113"/>
      <c r="C60" s="120"/>
      <c r="D60" s="121"/>
      <c r="E60" s="46">
        <v>10</v>
      </c>
      <c r="F60" s="37">
        <v>1.65</v>
      </c>
      <c r="G60" s="128"/>
      <c r="H60" s="39">
        <f t="shared" ref="H60:H63" si="8">ROUND((54.2/1000*1+(F60/E60)*(25/100))*E60,2)</f>
        <v>0.95</v>
      </c>
      <c r="I60" s="47"/>
      <c r="J60" s="39">
        <f t="shared" ref="J60:J63" si="9">ROUND((56.2/1000*1+(F60/E60)*(25/100))*E60,2)</f>
        <v>0.97</v>
      </c>
      <c r="K60" s="99">
        <f t="shared" si="7"/>
        <v>2.0000000000000018E-2</v>
      </c>
      <c r="L60" s="40">
        <f t="shared" si="1"/>
        <v>0</v>
      </c>
    </row>
    <row r="61" spans="1:12" x14ac:dyDescent="0.2">
      <c r="A61" s="93">
        <v>33</v>
      </c>
      <c r="B61" s="113"/>
      <c r="C61" s="120"/>
      <c r="D61" s="121"/>
      <c r="E61" s="46">
        <v>10</v>
      </c>
      <c r="F61" s="37">
        <v>1.75</v>
      </c>
      <c r="G61" s="128"/>
      <c r="H61" s="39">
        <f t="shared" si="8"/>
        <v>0.98</v>
      </c>
      <c r="I61" s="47"/>
      <c r="J61" s="39">
        <f t="shared" si="9"/>
        <v>1</v>
      </c>
      <c r="K61" s="99">
        <f t="shared" si="7"/>
        <v>2.0000000000000018E-2</v>
      </c>
      <c r="L61" s="40">
        <f t="shared" si="1"/>
        <v>0</v>
      </c>
    </row>
    <row r="62" spans="1:12" x14ac:dyDescent="0.2">
      <c r="A62" s="93">
        <v>34</v>
      </c>
      <c r="B62" s="113"/>
      <c r="C62" s="120"/>
      <c r="D62" s="121"/>
      <c r="E62" s="46">
        <v>10</v>
      </c>
      <c r="F62" s="37">
        <v>1.8</v>
      </c>
      <c r="G62" s="128"/>
      <c r="H62" s="39">
        <f t="shared" si="8"/>
        <v>0.99</v>
      </c>
      <c r="I62" s="47"/>
      <c r="J62" s="39">
        <f t="shared" si="9"/>
        <v>1.01</v>
      </c>
      <c r="K62" s="99">
        <f t="shared" si="7"/>
        <v>2.0000000000000018E-2</v>
      </c>
      <c r="L62" s="40">
        <f t="shared" si="1"/>
        <v>0</v>
      </c>
    </row>
    <row r="63" spans="1:12" ht="13.5" thickBot="1" x14ac:dyDescent="0.25">
      <c r="A63" s="94">
        <v>35</v>
      </c>
      <c r="B63" s="115"/>
      <c r="C63" s="123"/>
      <c r="D63" s="132"/>
      <c r="E63" s="48">
        <v>10</v>
      </c>
      <c r="F63" s="42">
        <v>1.9</v>
      </c>
      <c r="G63" s="129"/>
      <c r="H63" s="88">
        <f t="shared" si="8"/>
        <v>1.02</v>
      </c>
      <c r="I63" s="91"/>
      <c r="J63" s="88">
        <f t="shared" si="9"/>
        <v>1.04</v>
      </c>
      <c r="K63" s="101">
        <f t="shared" si="7"/>
        <v>2.0000000000000018E-2</v>
      </c>
      <c r="L63" s="49">
        <f t="shared" si="1"/>
        <v>0</v>
      </c>
    </row>
    <row r="64" spans="1:12" x14ac:dyDescent="0.2">
      <c r="A64" s="105">
        <v>36</v>
      </c>
      <c r="B64" s="116"/>
      <c r="C64" s="124"/>
      <c r="D64" s="131"/>
      <c r="E64" s="79">
        <v>40</v>
      </c>
      <c r="F64" s="80">
        <v>4.99</v>
      </c>
      <c r="G64" s="82">
        <f>ROUND(89.8/1000*E64, 2)</f>
        <v>3.59</v>
      </c>
      <c r="H64" s="81"/>
      <c r="I64" s="82">
        <f>ROUND(93.7/1000*E64, 2)</f>
        <v>3.75</v>
      </c>
      <c r="J64" s="81"/>
      <c r="K64" s="103">
        <f>IF(I64+J64-G64-H64&gt;=0, I64+J64-G64-H64, 0)</f>
        <v>0.16000000000000014</v>
      </c>
      <c r="L64" s="50">
        <f t="shared" si="1"/>
        <v>0</v>
      </c>
    </row>
    <row r="65" spans="1:12" x14ac:dyDescent="0.2">
      <c r="A65" s="93">
        <v>37</v>
      </c>
      <c r="B65" s="113"/>
      <c r="C65" s="120"/>
      <c r="D65" s="121"/>
      <c r="E65" s="107">
        <v>40</v>
      </c>
      <c r="F65" s="85">
        <v>5.2</v>
      </c>
      <c r="G65" s="38">
        <f t="shared" ref="G65:G66" si="10">ROUND(89.8/1000*E65, 2)</f>
        <v>3.59</v>
      </c>
      <c r="H65" s="81"/>
      <c r="I65" s="38">
        <f>ROUND(93.7/1000*E65, 2)</f>
        <v>3.75</v>
      </c>
      <c r="J65" s="81"/>
      <c r="K65" s="103">
        <f t="shared" ref="K65:K66" si="11">IF(I65+J65-G65-H65&gt;=0, I65+J65-G65-H65, 0)</f>
        <v>0.16000000000000014</v>
      </c>
      <c r="L65" s="50">
        <f t="shared" si="1"/>
        <v>0</v>
      </c>
    </row>
    <row r="66" spans="1:12" ht="13.5" thickBot="1" x14ac:dyDescent="0.25">
      <c r="A66" s="94">
        <v>38</v>
      </c>
      <c r="B66" s="115"/>
      <c r="C66" s="123"/>
      <c r="D66" s="121"/>
      <c r="E66" s="48">
        <v>40</v>
      </c>
      <c r="F66" s="42">
        <v>5.4</v>
      </c>
      <c r="G66" s="43">
        <f t="shared" si="10"/>
        <v>3.59</v>
      </c>
      <c r="H66" s="44"/>
      <c r="I66" s="43">
        <f>ROUND(93.7/1000*E66, 2)</f>
        <v>3.75</v>
      </c>
      <c r="J66" s="44"/>
      <c r="K66" s="101">
        <f t="shared" si="11"/>
        <v>0.16000000000000014</v>
      </c>
      <c r="L66" s="49">
        <f t="shared" si="1"/>
        <v>0</v>
      </c>
    </row>
    <row r="67" spans="1:12" ht="13.5" thickBot="1" x14ac:dyDescent="0.25">
      <c r="A67" s="51" t="s">
        <v>25</v>
      </c>
      <c r="B67" s="117"/>
      <c r="C67" s="52" t="s">
        <v>26</v>
      </c>
      <c r="D67" s="53">
        <f>SUM(D29:D66)</f>
        <v>0</v>
      </c>
      <c r="E67" s="53" t="s">
        <v>26</v>
      </c>
      <c r="F67" s="54" t="s">
        <v>26</v>
      </c>
      <c r="G67" s="55" t="s">
        <v>26</v>
      </c>
      <c r="H67" s="55" t="s">
        <v>26</v>
      </c>
      <c r="I67" s="55" t="s">
        <v>26</v>
      </c>
      <c r="J67" s="55" t="s">
        <v>26</v>
      </c>
      <c r="K67" s="56" t="s">
        <v>26</v>
      </c>
      <c r="L67" s="57">
        <f>SUM(L29:L66)</f>
        <v>0</v>
      </c>
    </row>
    <row r="68" spans="1:12" x14ac:dyDescent="0.2">
      <c r="A68" s="2"/>
      <c r="B68" s="2"/>
      <c r="C68" s="2"/>
      <c r="D68" s="29"/>
      <c r="E68" s="2"/>
      <c r="F68" s="2"/>
      <c r="G68" s="30"/>
      <c r="H68" s="30"/>
      <c r="I68" s="30"/>
      <c r="J68" s="30"/>
      <c r="K68" s="30"/>
      <c r="L68" s="30"/>
    </row>
    <row r="69" spans="1:12" ht="15.75" x14ac:dyDescent="0.25">
      <c r="A69" s="154" t="s">
        <v>27</v>
      </c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</row>
    <row r="70" spans="1:12" ht="15.75" x14ac:dyDescent="0.25">
      <c r="A70" s="154" t="s">
        <v>28</v>
      </c>
      <c r="B70" s="154"/>
      <c r="C70" s="154"/>
      <c r="D70" s="154"/>
      <c r="E70" s="154"/>
      <c r="F70" s="154"/>
      <c r="G70" s="154"/>
      <c r="H70" s="154"/>
      <c r="I70" s="154"/>
      <c r="J70" s="154"/>
      <c r="K70" s="154"/>
      <c r="L70" s="154"/>
    </row>
    <row r="71" spans="1:12" ht="15.75" x14ac:dyDescent="0.25">
      <c r="A71" s="144"/>
      <c r="B71" s="144"/>
      <c r="C71" s="144"/>
      <c r="D71" s="144"/>
      <c r="E71" s="144"/>
      <c r="F71" s="58"/>
      <c r="G71" s="59"/>
      <c r="H71" s="59"/>
      <c r="I71" s="59"/>
      <c r="J71" s="59"/>
      <c r="K71" s="59"/>
      <c r="L71" s="59"/>
    </row>
    <row r="72" spans="1:12" x14ac:dyDescent="0.2">
      <c r="A72" s="141" t="s">
        <v>29</v>
      </c>
      <c r="B72" s="141"/>
      <c r="C72" s="141"/>
      <c r="D72" s="141"/>
      <c r="E72" s="141"/>
      <c r="F72" s="60"/>
      <c r="G72" s="141"/>
      <c r="H72" s="141"/>
      <c r="I72" s="61"/>
      <c r="J72" s="61"/>
      <c r="K72" s="142" t="s">
        <v>30</v>
      </c>
      <c r="L72" s="142"/>
    </row>
    <row r="73" spans="1:12" ht="15.75" x14ac:dyDescent="0.25">
      <c r="A73" s="154" t="s">
        <v>31</v>
      </c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</row>
    <row r="74" spans="1:12" ht="15.75" x14ac:dyDescent="0.25">
      <c r="A74" s="144"/>
      <c r="B74" s="144"/>
      <c r="C74" s="144"/>
      <c r="D74" s="144"/>
      <c r="E74" s="144"/>
      <c r="F74" s="58"/>
      <c r="G74" s="59"/>
      <c r="H74" s="59"/>
      <c r="I74" s="59"/>
      <c r="J74" s="59"/>
      <c r="K74" s="59"/>
      <c r="L74" s="59"/>
    </row>
    <row r="75" spans="1:12" x14ac:dyDescent="0.2">
      <c r="A75" s="141" t="s">
        <v>29</v>
      </c>
      <c r="B75" s="141"/>
      <c r="C75" s="141"/>
      <c r="D75" s="141"/>
      <c r="E75" s="141"/>
      <c r="F75" s="60"/>
      <c r="G75" s="141"/>
      <c r="H75" s="141"/>
      <c r="I75" s="61"/>
      <c r="J75" s="61"/>
      <c r="K75" s="142" t="s">
        <v>30</v>
      </c>
      <c r="L75" s="142"/>
    </row>
    <row r="76" spans="1:12" ht="15.75" x14ac:dyDescent="0.25">
      <c r="A76" s="144"/>
      <c r="B76" s="144"/>
      <c r="C76" s="144"/>
      <c r="D76" s="144"/>
      <c r="E76" s="144"/>
      <c r="F76" s="58"/>
      <c r="G76" s="59"/>
      <c r="H76" s="59"/>
      <c r="I76" s="59"/>
      <c r="J76" s="59"/>
      <c r="K76" s="59"/>
      <c r="L76" s="59"/>
    </row>
    <row r="77" spans="1:12" x14ac:dyDescent="0.2">
      <c r="A77" s="141" t="s">
        <v>29</v>
      </c>
      <c r="B77" s="141"/>
      <c r="C77" s="141"/>
      <c r="D77" s="141"/>
      <c r="E77" s="141"/>
      <c r="F77" s="60"/>
      <c r="G77" s="141"/>
      <c r="H77" s="141"/>
      <c r="I77" s="61"/>
      <c r="J77" s="61"/>
      <c r="K77" s="142" t="s">
        <v>30</v>
      </c>
      <c r="L77" s="142"/>
    </row>
    <row r="78" spans="1:12" ht="15.75" x14ac:dyDescent="0.25">
      <c r="A78" s="144"/>
      <c r="B78" s="144"/>
      <c r="C78" s="144"/>
      <c r="D78" s="144"/>
      <c r="E78" s="144"/>
      <c r="F78" s="58"/>
      <c r="G78" s="59"/>
      <c r="H78" s="59"/>
      <c r="I78" s="59"/>
      <c r="J78" s="59"/>
      <c r="K78" s="59"/>
      <c r="L78" s="59"/>
    </row>
    <row r="79" spans="1:12" x14ac:dyDescent="0.2">
      <c r="A79" s="141" t="s">
        <v>29</v>
      </c>
      <c r="B79" s="141"/>
      <c r="C79" s="141"/>
      <c r="D79" s="141"/>
      <c r="E79" s="141"/>
      <c r="F79" s="60"/>
      <c r="G79" s="141"/>
      <c r="H79" s="141"/>
      <c r="I79" s="61"/>
      <c r="J79" s="61"/>
      <c r="K79" s="142" t="s">
        <v>30</v>
      </c>
      <c r="L79" s="142"/>
    </row>
  </sheetData>
  <mergeCells count="46">
    <mergeCell ref="A2:O3"/>
    <mergeCell ref="A4:O5"/>
    <mergeCell ref="A16:E16"/>
    <mergeCell ref="H16:M16"/>
    <mergeCell ref="A14:O14"/>
    <mergeCell ref="A15:O15"/>
    <mergeCell ref="A17:E17"/>
    <mergeCell ref="H17:M17"/>
    <mergeCell ref="A18:G18"/>
    <mergeCell ref="I18:L18"/>
    <mergeCell ref="A19:F19"/>
    <mergeCell ref="L19:M19"/>
    <mergeCell ref="A20:M20"/>
    <mergeCell ref="D21:E21"/>
    <mergeCell ref="F21:G21"/>
    <mergeCell ref="I21:M21"/>
    <mergeCell ref="D22:E22"/>
    <mergeCell ref="I22:M22"/>
    <mergeCell ref="A76:E76"/>
    <mergeCell ref="A28:F28"/>
    <mergeCell ref="A69:L69"/>
    <mergeCell ref="A70:L70"/>
    <mergeCell ref="A71:E71"/>
    <mergeCell ref="A72:E72"/>
    <mergeCell ref="G72:H72"/>
    <mergeCell ref="K72:L72"/>
    <mergeCell ref="A73:L73"/>
    <mergeCell ref="A74:E74"/>
    <mergeCell ref="A75:E75"/>
    <mergeCell ref="G75:H75"/>
    <mergeCell ref="A79:E79"/>
    <mergeCell ref="G79:H79"/>
    <mergeCell ref="K79:L79"/>
    <mergeCell ref="A6:O6"/>
    <mergeCell ref="K75:L75"/>
    <mergeCell ref="A77:E77"/>
    <mergeCell ref="G77:H77"/>
    <mergeCell ref="K77:L77"/>
    <mergeCell ref="A78:E78"/>
    <mergeCell ref="G26:H26"/>
    <mergeCell ref="I26:J26"/>
    <mergeCell ref="G27:H27"/>
    <mergeCell ref="A7:O8"/>
    <mergeCell ref="A9:O10"/>
    <mergeCell ref="A11:O12"/>
    <mergeCell ref="I27:J27"/>
  </mergeCells>
  <pageMargins left="0.7" right="0.7" top="0.75" bottom="0.75" header="0.3" footer="0.3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N16" sqref="N16"/>
    </sheetView>
  </sheetViews>
  <sheetFormatPr defaultRowHeight="12.75" x14ac:dyDescent="0.2"/>
  <cols>
    <col min="1" max="1" width="23.28515625" customWidth="1"/>
    <col min="2" max="2" width="26.85546875" customWidth="1"/>
    <col min="3" max="3" width="34.85546875" customWidth="1"/>
    <col min="4" max="4" width="36.85546875" customWidth="1"/>
    <col min="5" max="5" width="9.42578125" customWidth="1"/>
  </cols>
  <sheetData>
    <row r="2" spans="1:5" ht="15.75" x14ac:dyDescent="0.25">
      <c r="A2" s="165" t="s">
        <v>45</v>
      </c>
      <c r="B2" s="165"/>
      <c r="C2" s="165"/>
      <c r="D2" s="165"/>
      <c r="E2" s="165"/>
    </row>
    <row r="3" spans="1:5" ht="15.75" x14ac:dyDescent="0.2">
      <c r="A3" s="166" t="s">
        <v>46</v>
      </c>
      <c r="B3" s="166"/>
      <c r="C3" s="166"/>
      <c r="D3" s="166"/>
      <c r="E3" s="166"/>
    </row>
    <row r="4" spans="1:5" ht="15.75" x14ac:dyDescent="0.25">
      <c r="A4" s="167" t="s">
        <v>47</v>
      </c>
      <c r="B4" s="167"/>
      <c r="C4" s="167"/>
      <c r="D4" s="167"/>
      <c r="E4" s="167"/>
    </row>
    <row r="5" spans="1:5" ht="15.75" x14ac:dyDescent="0.25">
      <c r="A5" s="167" t="s">
        <v>48</v>
      </c>
      <c r="B5" s="167"/>
      <c r="C5" s="167"/>
      <c r="D5" s="167"/>
      <c r="E5" s="167"/>
    </row>
    <row r="6" spans="1:5" ht="15.75" x14ac:dyDescent="0.25">
      <c r="A6" s="83" t="s">
        <v>49</v>
      </c>
      <c r="B6" s="83"/>
      <c r="C6" s="83"/>
      <c r="D6" s="83"/>
      <c r="E6" s="83"/>
    </row>
    <row r="7" spans="1:5" ht="18.75" x14ac:dyDescent="0.2">
      <c r="A7" s="170" t="s">
        <v>32</v>
      </c>
      <c r="B7" s="170"/>
      <c r="C7" s="170"/>
      <c r="D7" s="170"/>
      <c r="E7" s="170"/>
    </row>
    <row r="8" spans="1:5" ht="18.75" x14ac:dyDescent="0.3">
      <c r="A8" s="171" t="s">
        <v>33</v>
      </c>
      <c r="B8" s="172"/>
      <c r="C8" s="173"/>
      <c r="D8" s="173"/>
      <c r="E8" s="173"/>
    </row>
    <row r="9" spans="1:5" ht="18.75" x14ac:dyDescent="0.3">
      <c r="A9" s="172" t="s">
        <v>34</v>
      </c>
      <c r="B9" s="172"/>
      <c r="C9" s="174"/>
      <c r="D9" s="174"/>
      <c r="E9" s="174"/>
    </row>
    <row r="10" spans="1:5" ht="18.75" x14ac:dyDescent="0.3">
      <c r="A10" s="172" t="s">
        <v>35</v>
      </c>
      <c r="B10" s="172"/>
      <c r="C10" s="174"/>
      <c r="D10" s="174"/>
      <c r="E10" s="174"/>
    </row>
    <row r="11" spans="1:5" ht="18.75" x14ac:dyDescent="0.3">
      <c r="A11" s="175"/>
      <c r="B11" s="175"/>
      <c r="C11" s="174"/>
      <c r="D11" s="174"/>
      <c r="E11" s="174"/>
    </row>
    <row r="12" spans="1:5" ht="18.75" x14ac:dyDescent="0.3">
      <c r="A12" s="175"/>
      <c r="B12" s="175"/>
      <c r="C12" s="174"/>
      <c r="D12" s="174"/>
      <c r="E12" s="174"/>
    </row>
    <row r="13" spans="1:5" ht="13.5" thickBot="1" x14ac:dyDescent="0.25">
      <c r="A13" s="176"/>
      <c r="B13" s="176"/>
      <c r="C13" s="176"/>
      <c r="D13" s="176"/>
      <c r="E13" s="176"/>
    </row>
    <row r="14" spans="1:5" ht="66" customHeight="1" thickBot="1" x14ac:dyDescent="0.25">
      <c r="A14" s="168" t="s">
        <v>36</v>
      </c>
      <c r="B14" s="169"/>
      <c r="C14" s="62" t="s">
        <v>37</v>
      </c>
      <c r="D14" s="63" t="s">
        <v>38</v>
      </c>
      <c r="E14" s="64"/>
    </row>
    <row r="15" spans="1:5" ht="30.75" customHeight="1" thickBot="1" x14ac:dyDescent="0.3">
      <c r="A15" s="178" t="s">
        <v>39</v>
      </c>
      <c r="B15" s="179"/>
      <c r="C15" s="65">
        <f>Cigaretes!D67</f>
        <v>0</v>
      </c>
      <c r="D15" s="66">
        <f>Cigaretes!L67</f>
        <v>0</v>
      </c>
      <c r="E15" s="64"/>
    </row>
    <row r="16" spans="1:5" ht="15" x14ac:dyDescent="0.2">
      <c r="A16" s="67"/>
      <c r="B16" s="68"/>
      <c r="C16" s="69"/>
      <c r="D16" s="70"/>
      <c r="E16" s="71"/>
    </row>
    <row r="17" spans="1:5" ht="45.75" customHeight="1" x14ac:dyDescent="0.25">
      <c r="A17" s="72" t="s">
        <v>40</v>
      </c>
      <c r="B17" s="109"/>
      <c r="C17" s="180"/>
      <c r="D17" s="180"/>
      <c r="E17" s="73"/>
    </row>
    <row r="18" spans="1:5" ht="15.75" x14ac:dyDescent="0.25">
      <c r="A18" s="74"/>
      <c r="B18" s="110"/>
      <c r="C18" s="177" t="s">
        <v>41</v>
      </c>
      <c r="D18" s="177"/>
      <c r="E18" s="75" t="s">
        <v>30</v>
      </c>
    </row>
    <row r="19" spans="1:5" ht="31.5" x14ac:dyDescent="0.25">
      <c r="A19" s="76" t="s">
        <v>42</v>
      </c>
      <c r="B19" s="109"/>
      <c r="C19" s="180"/>
      <c r="D19" s="180"/>
      <c r="E19" s="77"/>
    </row>
    <row r="20" spans="1:5" ht="15.75" x14ac:dyDescent="0.25">
      <c r="A20" s="74"/>
      <c r="B20" s="108"/>
      <c r="C20" s="177" t="s">
        <v>41</v>
      </c>
      <c r="D20" s="177"/>
      <c r="E20" s="75" t="s">
        <v>30</v>
      </c>
    </row>
    <row r="21" spans="1:5" ht="15.75" x14ac:dyDescent="0.25">
      <c r="A21" s="72" t="s">
        <v>43</v>
      </c>
      <c r="B21" s="72"/>
      <c r="C21" s="72"/>
      <c r="D21" s="72"/>
      <c r="E21" s="72"/>
    </row>
    <row r="22" spans="1:5" ht="15.75" x14ac:dyDescent="0.25">
      <c r="A22" s="72"/>
      <c r="B22" s="72"/>
      <c r="C22" s="72"/>
      <c r="D22" s="72"/>
      <c r="E22" s="72"/>
    </row>
  </sheetData>
  <mergeCells count="22">
    <mergeCell ref="A13:E13"/>
    <mergeCell ref="C20:D20"/>
    <mergeCell ref="A15:B15"/>
    <mergeCell ref="C17:D17"/>
    <mergeCell ref="C18:D18"/>
    <mergeCell ref="C19:D19"/>
    <mergeCell ref="A2:E2"/>
    <mergeCell ref="A3:E3"/>
    <mergeCell ref="A4:E4"/>
    <mergeCell ref="A5:E5"/>
    <mergeCell ref="A14:B14"/>
    <mergeCell ref="A7:E7"/>
    <mergeCell ref="A8:B8"/>
    <mergeCell ref="C8:E8"/>
    <mergeCell ref="A9:B9"/>
    <mergeCell ref="C9:E9"/>
    <mergeCell ref="A10:B10"/>
    <mergeCell ref="C10:E10"/>
    <mergeCell ref="A11:B11"/>
    <mergeCell ref="C11:E11"/>
    <mergeCell ref="A12:B12"/>
    <mergeCell ref="C12:E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Cigaretes</vt:lpstr>
      <vt:lpstr>Nodokļa aprēķina tabula</vt:lpstr>
      <vt:lpstr>Cigaretes!Print_Area</vt:lpstr>
      <vt:lpstr>'Nodokļa aprēķina tabula'!Print_Area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Ineta Leimane</dc:creator>
  <cp:lastModifiedBy>Sandra Gaile</cp:lastModifiedBy>
  <cp:lastPrinted>2016-06-21T13:13:34Z</cp:lastPrinted>
  <dcterms:created xsi:type="dcterms:W3CDTF">2015-06-16T06:53:50Z</dcterms:created>
  <dcterms:modified xsi:type="dcterms:W3CDTF">2016-06-22T08:24:45Z</dcterms:modified>
</cp:coreProperties>
</file>