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16_cigaretes\"/>
    </mc:Choice>
  </mc:AlternateContent>
  <bookViews>
    <workbookView xWindow="0" yWindow="0" windowWidth="25200" windowHeight="11130"/>
  </bookViews>
  <sheets>
    <sheet name="Cigaretes" sheetId="1" r:id="rId1"/>
    <sheet name="Nodokļa aprēķina tabula" sheetId="2" r:id="rId2"/>
  </sheets>
  <definedNames>
    <definedName name="_xlnm.Print_Area" localSheetId="0">Cigaretes!$A$11:$N$77</definedName>
    <definedName name="_xlnm.Print_Area" localSheetId="1">'Nodokļa aprēķina tabula'!$A$8:$G$24</definedName>
  </definedNames>
  <calcPr calcId="162913"/>
</workbook>
</file>

<file path=xl/calcChain.xml><?xml version="1.0" encoding="utf-8"?>
<calcChain xmlns="http://schemas.openxmlformats.org/spreadsheetml/2006/main">
  <c r="J34" i="1" l="1"/>
  <c r="N51" i="1" l="1"/>
  <c r="K60" i="1" l="1"/>
  <c r="K61" i="1"/>
  <c r="I62" i="1"/>
  <c r="I61" i="1"/>
  <c r="I60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N52" i="1" s="1"/>
  <c r="H53" i="1"/>
  <c r="H54" i="1"/>
  <c r="H55" i="1"/>
  <c r="H56" i="1"/>
  <c r="H57" i="1"/>
  <c r="H58" i="1"/>
  <c r="H59" i="1"/>
  <c r="H60" i="1"/>
  <c r="H61" i="1"/>
  <c r="H62" i="1"/>
  <c r="H25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37" i="1"/>
  <c r="K36" i="1"/>
  <c r="K35" i="1"/>
  <c r="J36" i="1"/>
  <c r="J37" i="1"/>
  <c r="J38" i="1"/>
  <c r="J39" i="1"/>
  <c r="J40" i="1"/>
  <c r="J35" i="1"/>
  <c r="J41" i="1"/>
  <c r="K52" i="1" l="1"/>
  <c r="I52" i="1"/>
  <c r="J42" i="1"/>
  <c r="J43" i="1"/>
  <c r="J44" i="1"/>
  <c r="J45" i="1"/>
  <c r="J46" i="1"/>
  <c r="J47" i="1"/>
  <c r="J48" i="1"/>
  <c r="J49" i="1"/>
  <c r="J50" i="1"/>
  <c r="J51" i="1"/>
  <c r="M60" i="1"/>
  <c r="N60" i="1" s="1"/>
  <c r="J59" i="1"/>
  <c r="L59" i="1"/>
  <c r="M59" i="1" l="1"/>
  <c r="N59" i="1" s="1"/>
  <c r="M52" i="1"/>
  <c r="K62" i="1"/>
  <c r="I54" i="1"/>
  <c r="L55" i="1"/>
  <c r="K54" i="1"/>
  <c r="L56" i="1"/>
  <c r="L57" i="1"/>
  <c r="L58" i="1"/>
  <c r="K53" i="1"/>
  <c r="K26" i="1"/>
  <c r="K27" i="1"/>
  <c r="K28" i="1"/>
  <c r="K29" i="1"/>
  <c r="K30" i="1"/>
  <c r="K31" i="1"/>
  <c r="K32" i="1"/>
  <c r="K33" i="1"/>
  <c r="K34" i="1"/>
  <c r="K25" i="1"/>
  <c r="J56" i="1"/>
  <c r="J57" i="1"/>
  <c r="J58" i="1"/>
  <c r="J55" i="1"/>
  <c r="I53" i="1"/>
  <c r="I26" i="1"/>
  <c r="I27" i="1"/>
  <c r="I28" i="1"/>
  <c r="I29" i="1"/>
  <c r="I30" i="1"/>
  <c r="I31" i="1"/>
  <c r="I32" i="1"/>
  <c r="I33" i="1"/>
  <c r="I25" i="1"/>
  <c r="M62" i="1" l="1"/>
  <c r="N62" i="1" s="1"/>
  <c r="M53" i="1" l="1"/>
  <c r="N53" i="1" s="1"/>
  <c r="M34" i="1"/>
  <c r="N34" i="1" s="1"/>
  <c r="M37" i="1"/>
  <c r="M48" i="1" l="1"/>
  <c r="N48" i="1" s="1"/>
  <c r="M42" i="1"/>
  <c r="N42" i="1" s="1"/>
  <c r="M38" i="1"/>
  <c r="N38" i="1" s="1"/>
  <c r="M45" i="1"/>
  <c r="N45" i="1" s="1"/>
  <c r="M43" i="1"/>
  <c r="N43" i="1" s="1"/>
  <c r="M58" i="1"/>
  <c r="N58" i="1" s="1"/>
  <c r="M54" i="1"/>
  <c r="N54" i="1" s="1"/>
  <c r="M55" i="1"/>
  <c r="N55" i="1" s="1"/>
  <c r="M56" i="1"/>
  <c r="N56" i="1" s="1"/>
  <c r="M57" i="1"/>
  <c r="N57" i="1" s="1"/>
  <c r="M40" i="1"/>
  <c r="N40" i="1" s="1"/>
  <c r="M44" i="1"/>
  <c r="N44" i="1" s="1"/>
  <c r="M47" i="1"/>
  <c r="N47" i="1" s="1"/>
  <c r="M49" i="1"/>
  <c r="N49" i="1" s="1"/>
  <c r="M50" i="1"/>
  <c r="N50" i="1" s="1"/>
  <c r="M51" i="1"/>
  <c r="M32" i="1"/>
  <c r="N32" i="1" s="1"/>
  <c r="M35" i="1"/>
  <c r="N35" i="1" s="1"/>
  <c r="M28" i="1"/>
  <c r="N28" i="1" s="1"/>
  <c r="M26" i="1"/>
  <c r="N26" i="1" s="1"/>
  <c r="M29" i="1"/>
  <c r="N29" i="1" s="1"/>
  <c r="H63" i="1"/>
  <c r="E16" i="2" s="1"/>
  <c r="M25" i="1"/>
  <c r="N25" i="1" s="1"/>
  <c r="M27" i="1"/>
  <c r="N27" i="1" s="1"/>
  <c r="M30" i="1"/>
  <c r="N30" i="1" s="1"/>
  <c r="M31" i="1"/>
  <c r="N31" i="1" s="1"/>
  <c r="M33" i="1"/>
  <c r="N33" i="1" s="1"/>
  <c r="M36" i="1"/>
  <c r="N36" i="1" s="1"/>
  <c r="M39" i="1"/>
  <c r="N39" i="1" s="1"/>
  <c r="M41" i="1"/>
  <c r="N41" i="1" s="1"/>
  <c r="M46" i="1"/>
  <c r="N46" i="1" s="1"/>
  <c r="N37" i="1"/>
  <c r="M61" i="1"/>
  <c r="N61" i="1" s="1"/>
  <c r="N63" i="1" l="1"/>
  <c r="F16" i="2" s="1"/>
</calcChain>
</file>

<file path=xl/sharedStrings.xml><?xml version="1.0" encoding="utf-8"?>
<sst xmlns="http://schemas.openxmlformats.org/spreadsheetml/2006/main" count="94" uniqueCount="74">
  <si>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</si>
  <si>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</si>
  <si>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</si>
  <si>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</si>
  <si>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</si>
  <si>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</si>
  <si>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</si>
  <si>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Nr.
p.k.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</si>
  <si>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</si>
  <si>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</si>
  <si>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</si>
  <si>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</si>
  <si>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</si>
  <si>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</si>
  <si>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</si>
  <si>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</si>
  <si>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paciņā 
(gab.)</t>
  </si>
  <si>
    <t>maksimālā mazum-tirdzniecības cena par vienu cigarešu paciņu (EUR)</t>
  </si>
  <si>
    <t>cigarešu paciņu skaits (gab.)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</si>
  <si>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</si>
  <si>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</si>
  <si>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</si>
  <si>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</si>
  <si>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</si>
  <si>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</si>
  <si>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</si>
  <si>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</si>
  <si>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</si>
  <si>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</si>
  <si>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</si>
  <si>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</si>
  <si>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aprēķina formulas</t>
  </si>
  <si>
    <t>j-i</t>
  </si>
  <si>
    <t>h*k</t>
  </si>
  <si>
    <t>(inventarizējamās sabiedrības nosaukums)</t>
  </si>
  <si>
    <t>(inventarizējamās struktūrvienības nosaukums)</t>
  </si>
  <si>
    <t>TABULA Nr.</t>
  </si>
  <si>
    <t>Sastādīts:</t>
  </si>
  <si>
    <t>, pamatojoties uz</t>
  </si>
  <si>
    <t>(dd.mm.gggg.)</t>
  </si>
  <si>
    <t>89,80/1000*
cigarešu 
skaits paciņā</t>
  </si>
  <si>
    <t>NB</t>
  </si>
  <si>
    <t>2. Ja komersantam ir vairākas tirdzniecības un/vai uzglabāšanas vietas (struktūrvienības), tad papildus jāizveido viena kopēja akcīzes nodokļa starpības aprēķina tabula.</t>
  </si>
  <si>
    <t xml:space="preserve">                                  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</si>
  <si>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</si>
  <si>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</si>
  <si>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</si>
  <si>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Tabakas izstrādājumu konta nosaukums un attiecīgs valsts budžeta ieņēmumu konta numurs</t>
  </si>
  <si>
    <t>Tabakas izstrādājumu daudzums (paciņu skaits gabalos)</t>
  </si>
  <si>
    <t>Aprēķinātā nodokļa starpības summa (EUR)</t>
  </si>
  <si>
    <r>
      <t xml:space="preserve">Akcīzes nodoklis cigaretēm 
</t>
    </r>
    <r>
      <rPr>
        <sz val="11"/>
        <color indexed="10"/>
        <rFont val="Times New Roman"/>
        <family val="1"/>
        <charset val="186"/>
      </rPr>
      <t>LV96TREL1060000524100</t>
    </r>
  </si>
  <si>
    <t>Aprēķinu sastādīja:</t>
  </si>
  <si>
    <t>(vārds, uzvārds)                                                                          (paraksts)</t>
  </si>
  <si>
    <t>Komersanta atbildīgā 
amatpersona:</t>
  </si>
  <si>
    <t>(vārds, uzvārds)                                                                           (paraksts)</t>
  </si>
  <si>
    <t>Datums:</t>
  </si>
  <si>
    <t>adreses.</t>
  </si>
  <si>
    <t xml:space="preserve">3. Ja komersantam ir vairākas tirdzniecības un/vai uzglabāšanas vietas (struktūrvienības), tad kopējā aprēķina tabulā jāuzskaita visu struktūrvienību  </t>
  </si>
  <si>
    <t>3. Ja vienai cigarešu cenai atbilst vairāki cigarešu nosaukumi, tad katrs no tiem jāatspoguļo atsvišķā, jaunizveidotā rindā.</t>
  </si>
  <si>
    <t>Uzskaites kods (numurs)</t>
  </si>
  <si>
    <t>CIGAREŠU INVENTARIZĀCIJAS SARAKSTA Nr.</t>
  </si>
  <si>
    <t>(rīkojuma datums, Nr.)</t>
  </si>
  <si>
    <t>1.Norādot ailē "c" konkrēto cigarešu nosaukumu, lūdzam ievadīt ailē "f" un "g" inventarizācijas rezultātā fiksēto cigarešu paciņu skaitu atbilstoši ailē "e"norādītajai mazumtirdzniecības cenai.</t>
  </si>
  <si>
    <t>2.Gadījumā, ja atlikumā ir cigaretes ar cenu, kura nav norādīta tabulā, lūdzam tabulu papildināt ar rindu, norādot attiecīgo cigarešu paciņas cenu, īpašu uzmanību pievēršot šajā tabulā iestrādātajām formulām.</t>
  </si>
  <si>
    <r>
      <t xml:space="preserve">8. Elektroniskajā dokumentā </t>
    </r>
    <r>
      <rPr>
        <b/>
        <sz val="12"/>
        <color indexed="10"/>
        <rFont val="Times New Roman"/>
        <family val="1"/>
        <charset val="186"/>
      </rPr>
      <t xml:space="preserve">lūdzam aizpildīt tikai dzeltenā krāsā </t>
    </r>
    <r>
      <rPr>
        <sz val="12"/>
        <color indexed="10"/>
        <rFont val="Times New Roman"/>
        <family val="1"/>
        <charset val="186"/>
      </rPr>
      <t>iezīmētās ailes.</t>
    </r>
  </si>
  <si>
    <r>
      <t xml:space="preserve">1. </t>
    </r>
    <r>
      <rPr>
        <b/>
        <sz val="12"/>
        <color indexed="10"/>
        <rFont val="Times New Roman"/>
        <family val="1"/>
        <charset val="186"/>
      </rPr>
      <t>Tabula aizpildās automātiski</t>
    </r>
    <r>
      <rPr>
        <sz val="12"/>
        <color indexed="10"/>
        <rFont val="Times New Roman"/>
        <family val="1"/>
        <charset val="186"/>
      </rPr>
      <t>, izmantojot datus no iepriekš aizpildītā inventarizācijas saraksta.</t>
    </r>
  </si>
  <si>
    <t>4.Ja "f"ailē norādītais cigarešu paciņu skaits ir mazāks vai vienāds par "g"ailē norādīto, tad "h "ailē cigarešu paciņu skaits netiek aprēķināts, un šādā gadījumā arī "l" aile ir tukša.</t>
  </si>
  <si>
    <t>f-g</t>
  </si>
  <si>
    <t>(54,20/1000*1+(e/d)*
(25/100))*d</t>
  </si>
  <si>
    <t>93,70/1000*
cigarešu 
skaits paciņā</t>
  </si>
  <si>
    <t>(56,20/1000*1+(e/d)*
(25/100))*d</t>
  </si>
  <si>
    <r>
      <t xml:space="preserve">5. "i" ailē norādītā aprēķina formula </t>
    </r>
    <r>
      <rPr>
        <i/>
        <sz val="12"/>
        <color indexed="10"/>
        <rFont val="Times New Roman"/>
        <family val="1"/>
        <charset val="186"/>
      </rPr>
      <t>89,80/1000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2,85 EUR (ja paciņā ir 20 cigaretes).</t>
    </r>
  </si>
  <si>
    <r>
      <t>6. "j" ailē norādītā aprēķina formula 93,70</t>
    </r>
    <r>
      <rPr>
        <i/>
        <sz val="12"/>
        <color indexed="10"/>
        <rFont val="Times New Roman"/>
        <family val="1"/>
        <charset val="186"/>
      </rPr>
      <t>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3,00 EUR (ja paciņā ir 20 cigaretes).</t>
    </r>
  </si>
  <si>
    <t>7.Ja cigarešu uzskaite tiek veikta pēc uzskaites kodiem (numuriem), tad uzskaitījumu var veikt papildu kolonnā "b".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</si>
</sst>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i/>
      <sz val="12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2" fillId="0" borderId="1" xfId="1" applyFont="1" applyBorder="1"/>
    <xf numFmtId="4" fontId="2" fillId="0" borderId="2" xfId="1" applyNumberFormat="1" applyFont="1" applyFill="1" applyBorder="1" applyAlignment="1">
      <alignment horizontal="right" vertical="center" wrapText="1"/>
    </xf>
    <xf numFmtId="2" fontId="2" fillId="0" borderId="0" xfId="1" applyNumberFormat="1" applyFont="1"/>
    <xf numFmtId="0" fontId="2" fillId="0" borderId="4" xfId="1" applyFont="1" applyBorder="1"/>
    <xf numFmtId="4" fontId="2" fillId="0" borderId="5" xfId="1" applyNumberFormat="1" applyFont="1" applyFill="1" applyBorder="1" applyAlignment="1">
      <alignment horizontal="right" vertical="center" wrapText="1"/>
    </xf>
    <xf numFmtId="0" fontId="2" fillId="0" borderId="8" xfId="1" applyFont="1" applyBorder="1" applyAlignment="1">
      <alignment horizontal="right"/>
    </xf>
    <xf numFmtId="0" fontId="3" fillId="0" borderId="9" xfId="1" applyFont="1" applyBorder="1" applyAlignment="1">
      <alignment horizontal="center"/>
    </xf>
    <xf numFmtId="0" fontId="2" fillId="0" borderId="0" xfId="1" applyFont="1"/>
    <xf numFmtId="3" fontId="2" fillId="0" borderId="0" xfId="1" applyNumberFormat="1" applyFont="1"/>
    <xf numFmtId="0" fontId="4" fillId="0" borderId="15" xfId="1" applyFont="1" applyBorder="1" applyAlignment="1">
      <alignment horizontal="center"/>
    </xf>
    <xf numFmtId="2" fontId="2" fillId="0" borderId="15" xfId="1" applyNumberFormat="1" applyFont="1" applyBorder="1" applyAlignment="1"/>
    <xf numFmtId="0" fontId="2" fillId="0" borderId="0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0" fontId="4" fillId="0" borderId="0" xfId="1" applyFont="1" applyAlignment="1"/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9" fillId="0" borderId="0" xfId="1" applyFont="1" applyAlignment="1">
      <alignment wrapText="1"/>
    </xf>
    <xf numFmtId="49" fontId="9" fillId="0" borderId="0" xfId="1" applyNumberFormat="1" applyFont="1" applyBorder="1" applyAlignment="1">
      <alignment vertical="center" wrapText="1"/>
    </xf>
    <xf numFmtId="0" fontId="9" fillId="0" borderId="0" xfId="1" applyNumberFormat="1" applyFont="1" applyAlignment="1">
      <alignment wrapText="1"/>
    </xf>
    <xf numFmtId="0" fontId="10" fillId="0" borderId="0" xfId="1" applyFont="1" applyAlignment="1">
      <alignment wrapText="1"/>
    </xf>
    <xf numFmtId="49" fontId="4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right"/>
    </xf>
    <xf numFmtId="2" fontId="8" fillId="0" borderId="0" xfId="1" applyNumberFormat="1" applyFont="1" applyAlignment="1">
      <alignment horizontal="center"/>
    </xf>
    <xf numFmtId="0" fontId="8" fillId="0" borderId="0" xfId="1" applyFont="1" applyAlignment="1"/>
    <xf numFmtId="2" fontId="8" fillId="0" borderId="0" xfId="1" applyNumberFormat="1" applyFont="1" applyBorder="1" applyAlignment="1"/>
    <xf numFmtId="49" fontId="8" fillId="0" borderId="0" xfId="1" applyNumberFormat="1" applyFont="1" applyBorder="1" applyAlignment="1"/>
    <xf numFmtId="0" fontId="4" fillId="0" borderId="0" xfId="1" applyFont="1" applyAlignment="1">
      <alignment horizontal="left"/>
    </xf>
    <xf numFmtId="0" fontId="8" fillId="0" borderId="0" xfId="1" applyFont="1" applyBorder="1"/>
    <xf numFmtId="0" fontId="2" fillId="0" borderId="0" xfId="1" applyFont="1" applyBorder="1" applyAlignment="1">
      <alignment horizontal="center"/>
    </xf>
    <xf numFmtId="4" fontId="2" fillId="0" borderId="9" xfId="1" applyNumberFormat="1" applyFont="1" applyFill="1" applyBorder="1" applyAlignment="1">
      <alignment horizontal="right" vertical="center" wrapText="1"/>
    </xf>
    <xf numFmtId="0" fontId="4" fillId="0" borderId="20" xfId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2" fontId="5" fillId="0" borderId="22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1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protection locked="0"/>
    </xf>
    <xf numFmtId="0" fontId="2" fillId="0" borderId="16" xfId="1" applyFont="1" applyBorder="1" applyAlignment="1" applyProtection="1">
      <alignment horizontal="left" vertical="top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15" xfId="1" applyFont="1" applyBorder="1" applyAlignment="1" applyProtection="1">
      <alignment horizontal="left"/>
      <protection locked="0"/>
    </xf>
    <xf numFmtId="0" fontId="9" fillId="0" borderId="0" xfId="1" applyFont="1" applyFill="1" applyAlignment="1">
      <alignment wrapText="1"/>
    </xf>
    <xf numFmtId="4" fontId="2" fillId="0" borderId="23" xfId="1" applyNumberFormat="1" applyFont="1" applyFill="1" applyBorder="1" applyAlignment="1">
      <alignment horizontal="right" vertical="center" wrapText="1"/>
    </xf>
    <xf numFmtId="0" fontId="4" fillId="0" borderId="0" xfId="1" applyFont="1" applyAlignment="1"/>
    <xf numFmtId="49" fontId="4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top"/>
    </xf>
    <xf numFmtId="2" fontId="8" fillId="0" borderId="0" xfId="1" applyNumberFormat="1" applyFont="1" applyAlignment="1"/>
    <xf numFmtId="0" fontId="9" fillId="0" borderId="0" xfId="1" applyFont="1" applyAlignment="1"/>
    <xf numFmtId="0" fontId="2" fillId="0" borderId="0" xfId="1" applyFont="1" applyBorder="1" applyAlignment="1"/>
    <xf numFmtId="0" fontId="2" fillId="0" borderId="16" xfId="1" applyFont="1" applyBorder="1" applyAlignment="1"/>
    <xf numFmtId="0" fontId="2" fillId="3" borderId="2" xfId="1" applyFont="1" applyFill="1" applyBorder="1"/>
    <xf numFmtId="0" fontId="2" fillId="3" borderId="5" xfId="1" applyFont="1" applyFill="1" applyBorder="1"/>
    <xf numFmtId="3" fontId="2" fillId="3" borderId="2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3" fontId="2" fillId="3" borderId="9" xfId="1" applyNumberFormat="1" applyFont="1" applyFill="1" applyBorder="1" applyAlignment="1">
      <alignment horizontal="right"/>
    </xf>
    <xf numFmtId="3" fontId="2" fillId="3" borderId="23" xfId="1" applyNumberFormat="1" applyFont="1" applyFill="1" applyBorder="1" applyAlignment="1">
      <alignment horizontal="right"/>
    </xf>
    <xf numFmtId="1" fontId="5" fillId="0" borderId="14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2" fillId="3" borderId="5" xfId="1" applyFont="1" applyFill="1" applyBorder="1" applyAlignment="1">
      <alignment horizontal="right"/>
    </xf>
    <xf numFmtId="3" fontId="2" fillId="2" borderId="5" xfId="1" applyNumberFormat="1" applyFont="1" applyFill="1" applyBorder="1" applyAlignment="1"/>
    <xf numFmtId="4" fontId="2" fillId="0" borderId="5" xfId="1" applyNumberFormat="1" applyFont="1" applyFill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 vertical="center" wrapText="1"/>
    </xf>
    <xf numFmtId="2" fontId="2" fillId="0" borderId="5" xfId="1" applyNumberFormat="1" applyFont="1" applyBorder="1"/>
    <xf numFmtId="4" fontId="2" fillId="0" borderId="6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right"/>
    </xf>
    <xf numFmtId="0" fontId="2" fillId="3" borderId="23" xfId="1" applyFont="1" applyFill="1" applyBorder="1"/>
    <xf numFmtId="0" fontId="2" fillId="3" borderId="23" xfId="1" applyFont="1" applyFill="1" applyBorder="1" applyAlignment="1">
      <alignment horizontal="right"/>
    </xf>
    <xf numFmtId="3" fontId="2" fillId="2" borderId="23" xfId="1" applyNumberFormat="1" applyFont="1" applyFill="1" applyBorder="1" applyAlignment="1"/>
    <xf numFmtId="4" fontId="2" fillId="0" borderId="23" xfId="1" applyNumberFormat="1" applyFont="1" applyFill="1" applyBorder="1" applyAlignment="1">
      <alignment horizontal="right"/>
    </xf>
    <xf numFmtId="4" fontId="2" fillId="0" borderId="23" xfId="1" applyNumberFormat="1" applyFont="1" applyBorder="1" applyAlignment="1">
      <alignment horizontal="right"/>
    </xf>
    <xf numFmtId="2" fontId="6" fillId="0" borderId="9" xfId="1" applyNumberFormat="1" applyFont="1" applyBorder="1" applyAlignment="1">
      <alignment horizontal="center" vertical="center" wrapText="1"/>
    </xf>
    <xf numFmtId="2" fontId="6" fillId="0" borderId="9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right"/>
    </xf>
    <xf numFmtId="3" fontId="2" fillId="2" borderId="2" xfId="1" applyNumberFormat="1" applyFont="1" applyFill="1" applyBorder="1" applyAlignment="1"/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4" fontId="2" fillId="0" borderId="3" xfId="1" applyNumberFormat="1" applyFont="1" applyBorder="1" applyAlignment="1">
      <alignment horizontal="right"/>
    </xf>
    <xf numFmtId="0" fontId="2" fillId="0" borderId="8" xfId="1" applyFont="1" applyBorder="1"/>
    <xf numFmtId="0" fontId="2" fillId="3" borderId="9" xfId="1" applyFont="1" applyFill="1" applyBorder="1"/>
    <xf numFmtId="0" fontId="2" fillId="3" borderId="9" xfId="1" applyFont="1" applyFill="1" applyBorder="1" applyAlignment="1">
      <alignment horizontal="right"/>
    </xf>
    <xf numFmtId="3" fontId="2" fillId="2" borderId="9" xfId="1" applyNumberFormat="1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10" xfId="1" applyNumberFormat="1" applyFont="1" applyBorder="1" applyAlignment="1">
      <alignment horizontal="right"/>
    </xf>
    <xf numFmtId="3" fontId="2" fillId="0" borderId="9" xfId="1" applyNumberFormat="1" applyFont="1" applyFill="1" applyBorder="1" applyAlignment="1">
      <alignment horizontal="right" vertical="center" wrapText="1"/>
    </xf>
    <xf numFmtId="2" fontId="2" fillId="0" borderId="9" xfId="1" applyNumberFormat="1" applyFont="1" applyBorder="1"/>
    <xf numFmtId="3" fontId="3" fillId="0" borderId="23" xfId="1" applyNumberFormat="1" applyFont="1" applyFill="1" applyBorder="1" applyAlignment="1">
      <alignment horizontal="right" vertical="center" wrapText="1"/>
    </xf>
    <xf numFmtId="0" fontId="5" fillId="0" borderId="5" xfId="1" applyFont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2" fillId="0" borderId="24" xfId="1" applyNumberFormat="1" applyFont="1" applyFill="1" applyBorder="1" applyAlignment="1">
      <alignment horizontal="right"/>
    </xf>
    <xf numFmtId="0" fontId="2" fillId="0" borderId="5" xfId="1" applyFont="1" applyBorder="1"/>
    <xf numFmtId="0" fontId="2" fillId="0" borderId="23" xfId="1" applyFont="1" applyBorder="1"/>
    <xf numFmtId="3" fontId="2" fillId="0" borderId="9" xfId="1" applyNumberFormat="1" applyFont="1" applyFill="1" applyBorder="1" applyAlignment="1">
      <alignment horizontal="right"/>
    </xf>
    <xf numFmtId="0" fontId="2" fillId="0" borderId="17" xfId="1" applyFont="1" applyBorder="1"/>
    <xf numFmtId="0" fontId="2" fillId="3" borderId="18" xfId="1" applyFont="1" applyFill="1" applyBorder="1"/>
    <xf numFmtId="0" fontId="2" fillId="3" borderId="18" xfId="1" applyFont="1" applyFill="1" applyBorder="1" applyAlignment="1">
      <alignment horizontal="right"/>
    </xf>
    <xf numFmtId="3" fontId="3" fillId="0" borderId="18" xfId="1" applyNumberFormat="1" applyFont="1" applyFill="1" applyBorder="1" applyAlignment="1">
      <alignment horizontal="right" vertical="center" wrapText="1"/>
    </xf>
    <xf numFmtId="4" fontId="2" fillId="0" borderId="18" xfId="1" applyNumberFormat="1" applyFont="1" applyFill="1" applyBorder="1" applyAlignment="1">
      <alignment horizontal="right" vertical="center" wrapText="1"/>
    </xf>
    <xf numFmtId="3" fontId="2" fillId="3" borderId="18" xfId="1" applyNumberFormat="1" applyFont="1" applyFill="1" applyBorder="1" applyAlignment="1">
      <alignment horizontal="right"/>
    </xf>
    <xf numFmtId="3" fontId="2" fillId="2" borderId="18" xfId="1" applyNumberFormat="1" applyFont="1" applyFill="1" applyBorder="1" applyAlignment="1"/>
    <xf numFmtId="4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2" fontId="2" fillId="0" borderId="23" xfId="1" applyNumberFormat="1" applyFont="1" applyBorder="1"/>
    <xf numFmtId="0" fontId="2" fillId="0" borderId="25" xfId="1" applyFont="1" applyBorder="1"/>
    <xf numFmtId="0" fontId="2" fillId="3" borderId="26" xfId="1" applyFont="1" applyFill="1" applyBorder="1"/>
    <xf numFmtId="0" fontId="2" fillId="3" borderId="26" xfId="1" applyFont="1" applyFill="1" applyBorder="1" applyAlignment="1">
      <alignment horizontal="right"/>
    </xf>
    <xf numFmtId="3" fontId="2" fillId="0" borderId="26" xfId="1" applyNumberFormat="1" applyFont="1" applyFill="1" applyBorder="1" applyAlignment="1">
      <alignment horizontal="right"/>
    </xf>
    <xf numFmtId="4" fontId="2" fillId="0" borderId="26" xfId="1" applyNumberFormat="1" applyFont="1" applyFill="1" applyBorder="1" applyAlignment="1">
      <alignment horizontal="right" vertical="center" wrapText="1"/>
    </xf>
    <xf numFmtId="3" fontId="2" fillId="3" borderId="26" xfId="1" applyNumberFormat="1" applyFont="1" applyFill="1" applyBorder="1" applyAlignment="1">
      <alignment horizontal="right"/>
    </xf>
    <xf numFmtId="3" fontId="2" fillId="2" borderId="26" xfId="1" applyNumberFormat="1" applyFont="1" applyFill="1" applyBorder="1" applyAlignment="1"/>
    <xf numFmtId="4" fontId="2" fillId="0" borderId="26" xfId="1" applyNumberFormat="1" applyFont="1" applyFill="1" applyBorder="1" applyAlignment="1">
      <alignment horizontal="right"/>
    </xf>
    <xf numFmtId="4" fontId="2" fillId="0" borderId="26" xfId="1" applyNumberFormat="1" applyFont="1" applyBorder="1" applyAlignment="1">
      <alignment horizontal="right"/>
    </xf>
    <xf numFmtId="4" fontId="2" fillId="0" borderId="27" xfId="1" applyNumberFormat="1" applyFont="1" applyBorder="1" applyAlignment="1">
      <alignment horizontal="right"/>
    </xf>
    <xf numFmtId="3" fontId="2" fillId="2" borderId="11" xfId="1" applyNumberFormat="1" applyFont="1" applyFill="1" applyBorder="1" applyAlignment="1"/>
    <xf numFmtId="0" fontId="2" fillId="0" borderId="1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49" fontId="4" fillId="0" borderId="15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top"/>
    </xf>
    <xf numFmtId="0" fontId="2" fillId="0" borderId="15" xfId="1" applyFont="1" applyBorder="1" applyAlignment="1">
      <alignment horizontal="center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4" fillId="0" borderId="15" xfId="1" applyFont="1" applyBorder="1" applyAlignment="1">
      <alignment horizontal="center"/>
    </xf>
    <xf numFmtId="2" fontId="2" fillId="0" borderId="16" xfId="1" applyNumberFormat="1" applyFont="1" applyBorder="1" applyAlignment="1">
      <alignment horizontal="center" vertical="top"/>
    </xf>
    <xf numFmtId="2" fontId="5" fillId="0" borderId="5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16" xfId="1" applyFont="1" applyBorder="1" applyAlignment="1" applyProtection="1">
      <alignment horizontal="left" vertical="top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2" fillId="0" borderId="16" xfId="1" applyFont="1" applyBorder="1" applyAlignment="1" applyProtection="1">
      <alignment horizontal="center" vertical="top"/>
      <protection locked="0"/>
    </xf>
    <xf numFmtId="0" fontId="4" fillId="0" borderId="0" xfId="1" applyFont="1" applyAlignment="1" applyProtection="1">
      <protection locked="0"/>
    </xf>
    <xf numFmtId="0" fontId="7" fillId="0" borderId="7" xfId="1" applyFont="1" applyBorder="1" applyAlignme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5" fillId="0" borderId="17" xfId="1" applyFont="1" applyBorder="1" applyAlignment="1" applyProtection="1">
      <alignment horizontal="center" vertical="center" wrapText="1"/>
      <protection locked="0"/>
    </xf>
    <xf numFmtId="0" fontId="5" fillId="0" borderId="18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center" vertical="center" wrapText="1"/>
      <protection locked="0"/>
    </xf>
    <xf numFmtId="0" fontId="11" fillId="0" borderId="12" xfId="1" applyFont="1" applyBorder="1" applyAlignment="1" applyProtection="1">
      <alignment horizontal="left" wrapText="1"/>
      <protection locked="0"/>
    </xf>
    <xf numFmtId="0" fontId="11" fillId="0" borderId="11" xfId="1" applyFont="1" applyBorder="1" applyAlignment="1" applyProtection="1">
      <alignment horizontal="left" wrapText="1"/>
      <protection locked="0"/>
    </xf>
    <xf numFmtId="0" fontId="11" fillId="0" borderId="13" xfId="1" applyFont="1" applyBorder="1" applyAlignment="1" applyProtection="1">
      <alignment horizontal="left" wrapText="1"/>
      <protection locked="0"/>
    </xf>
    <xf numFmtId="0" fontId="4" fillId="0" borderId="0" xfId="1" applyFont="1" applyAlignment="1" applyProtection="1">
      <alignment wrapText="1"/>
      <protection locked="0"/>
    </xf>
    <xf numFmtId="0" fontId="8" fillId="0" borderId="15" xfId="1" applyFont="1" applyBorder="1" applyAlignment="1" applyProtection="1">
      <protection locked="0"/>
    </xf>
    <xf numFmtId="0" fontId="9" fillId="0" borderId="0" xfId="1" applyFont="1" applyFill="1" applyAlignment="1"/>
    <xf numFmtId="0" fontId="9" fillId="0" borderId="0" xfId="1" applyFont="1" applyFill="1" applyAlignment="1">
      <alignment vertical="top" wrapText="1"/>
    </xf>
    <xf numFmtId="0" fontId="9" fillId="0" borderId="0" xfId="1" applyFont="1" applyFill="1" applyAlignment="1">
      <alignment wrapText="1"/>
    </xf>
    <xf numFmtId="0" fontId="8" fillId="0" borderId="0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133350</xdr:colOff>
      <xdr:row>0</xdr:row>
      <xdr:rowOff>533400</xdr:rowOff>
    </xdr:from>
    <xdr:ext cx="184731" cy="264560"/>
    <xdr:sp macro="" textlink="">
      <xdr:nvSpPr>
        <xdr:cNvPr id="4" name="TextBox 3"/>
        <xdr:cNvSpPr txBox="1"/>
      </xdr:nvSpPr>
      <xdr:spPr>
        <a:xfrm>
          <a:off x="12201525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abSelected="1" topLeftCell="A28" workbookViewId="0">
      <selection activeCell="N60" sqref="N60"/>
    </sheetView>
  </sheetViews>
  <sheetFormatPr defaultRowHeight="12.75" x14ac:dyDescent="0.2"/>
  <cols>
    <col min="1" max="1" width="9" customWidth="1"/>
    <col min="2" max="2" width="15.85546875" customWidth="1"/>
    <col min="3" max="3" width="18.140625" customWidth="1"/>
    <col min="5" max="5" width="10" customWidth="1"/>
    <col min="7" max="7" width="13.5703125" customWidth="1"/>
    <col min="9" max="9" width="10.140625" customWidth="1"/>
    <col min="10" max="10" width="9.85546875" customWidth="1"/>
    <col min="11" max="11" width="10.85546875" customWidth="1"/>
    <col min="12" max="12" width="9.85546875" customWidth="1"/>
  </cols>
  <sheetData>
    <row r="1" spans="1:17" ht="15.75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30" customHeight="1" x14ac:dyDescent="0.25">
      <c r="A2" s="136" t="s">
        <v>62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9"/>
      <c r="P2" s="19"/>
      <c r="Q2" s="19"/>
    </row>
    <row r="3" spans="1:17" ht="30.75" customHeight="1" x14ac:dyDescent="0.25">
      <c r="A3" s="136" t="s">
        <v>63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20"/>
      <c r="P3" s="20"/>
      <c r="Q3" s="20"/>
    </row>
    <row r="4" spans="1:17" ht="15.75" customHeight="1" x14ac:dyDescent="0.25">
      <c r="A4" s="136" t="s">
        <v>58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20"/>
      <c r="P4" s="21"/>
      <c r="Q4" s="21"/>
    </row>
    <row r="5" spans="1:17" ht="15.75" x14ac:dyDescent="0.25">
      <c r="A5" s="136" t="s">
        <v>66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21"/>
      <c r="P5" s="21"/>
      <c r="Q5" s="21"/>
    </row>
    <row r="6" spans="1:17" ht="30.75" customHeight="1" x14ac:dyDescent="0.25">
      <c r="A6" s="136" t="s">
        <v>71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9"/>
      <c r="P6" s="19"/>
      <c r="Q6" s="19"/>
    </row>
    <row r="7" spans="1:17" ht="31.5" customHeight="1" x14ac:dyDescent="0.25">
      <c r="A7" s="136" t="s">
        <v>72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9"/>
      <c r="P7" s="19"/>
      <c r="Q7" s="19"/>
    </row>
    <row r="8" spans="1:17" ht="15.75" customHeight="1" x14ac:dyDescent="0.25">
      <c r="A8" s="136" t="s">
        <v>73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9"/>
      <c r="P8" s="19"/>
      <c r="Q8" s="19"/>
    </row>
    <row r="9" spans="1:17" ht="15.75" customHeight="1" x14ac:dyDescent="0.25">
      <c r="A9" s="136" t="s">
        <v>64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9"/>
      <c r="P9" s="19"/>
      <c r="Q9" s="19"/>
    </row>
    <row r="10" spans="1:17" ht="15.7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5.7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5.7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5.75" x14ac:dyDescent="0.2">
      <c r="A13" s="133"/>
      <c r="B13" s="133"/>
      <c r="C13" s="133"/>
      <c r="D13" s="133"/>
      <c r="E13" s="133"/>
      <c r="F13" s="23"/>
      <c r="G13" s="23"/>
      <c r="H13" s="23"/>
      <c r="I13" s="153"/>
      <c r="J13" s="153"/>
      <c r="K13" s="153"/>
      <c r="L13" s="153"/>
      <c r="M13" s="153"/>
      <c r="N13" s="153"/>
      <c r="O13" s="50"/>
      <c r="P13" s="8"/>
      <c r="Q13" s="8"/>
    </row>
    <row r="14" spans="1:17" x14ac:dyDescent="0.2">
      <c r="A14" s="134" t="s">
        <v>34</v>
      </c>
      <c r="B14" s="134"/>
      <c r="C14" s="134"/>
      <c r="D14" s="134"/>
      <c r="E14" s="134"/>
      <c r="F14" s="8"/>
      <c r="G14" s="8"/>
      <c r="H14" s="8"/>
      <c r="I14" s="134" t="s">
        <v>35</v>
      </c>
      <c r="J14" s="134"/>
      <c r="K14" s="134"/>
      <c r="L14" s="134"/>
      <c r="M14" s="134"/>
      <c r="N14" s="134"/>
      <c r="O14" s="51"/>
      <c r="P14" s="8"/>
      <c r="Q14" s="8"/>
    </row>
    <row r="15" spans="1:17" ht="18.75" x14ac:dyDescent="0.3">
      <c r="A15" s="154" t="s">
        <v>60</v>
      </c>
      <c r="B15" s="154"/>
      <c r="C15" s="154"/>
      <c r="D15" s="154"/>
      <c r="E15" s="154"/>
      <c r="F15" s="154"/>
      <c r="G15" s="154"/>
      <c r="H15" s="154"/>
      <c r="I15" s="26"/>
      <c r="J15" s="132"/>
      <c r="K15" s="132"/>
      <c r="L15" s="24"/>
      <c r="O15" s="25"/>
      <c r="P15" s="8"/>
      <c r="Q15" s="8"/>
    </row>
    <row r="16" spans="1:17" ht="18.75" x14ac:dyDescent="0.3">
      <c r="A16" s="8"/>
      <c r="B16" s="8"/>
      <c r="C16" s="8"/>
      <c r="D16" s="9"/>
      <c r="E16" s="8"/>
      <c r="F16" s="8"/>
      <c r="G16" s="26" t="s">
        <v>36</v>
      </c>
      <c r="I16" s="26"/>
      <c r="J16" s="26"/>
      <c r="K16" s="26"/>
      <c r="L16" s="26"/>
      <c r="M16" s="27"/>
      <c r="N16" s="52"/>
      <c r="O16" s="52"/>
      <c r="P16" s="8"/>
      <c r="Q16" s="8"/>
    </row>
    <row r="17" spans="1:17" ht="18.75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8"/>
      <c r="Q17" s="8"/>
    </row>
    <row r="18" spans="1:17" ht="15.75" x14ac:dyDescent="0.25">
      <c r="A18" s="14" t="s">
        <v>37</v>
      </c>
      <c r="B18" s="135"/>
      <c r="C18" s="135"/>
      <c r="D18" s="49" t="s">
        <v>38</v>
      </c>
      <c r="E18" s="49"/>
      <c r="F18" s="135"/>
      <c r="G18" s="135"/>
      <c r="H18" s="135"/>
      <c r="I18" s="135"/>
      <c r="J18" s="29"/>
      <c r="M18" s="54"/>
      <c r="N18" s="8"/>
      <c r="O18" s="8"/>
    </row>
    <row r="19" spans="1:17" ht="18.75" x14ac:dyDescent="0.3">
      <c r="A19" s="8"/>
      <c r="B19" s="30"/>
      <c r="C19" s="55" t="s">
        <v>39</v>
      </c>
      <c r="E19" s="54"/>
      <c r="F19" s="131" t="s">
        <v>61</v>
      </c>
      <c r="G19" s="131"/>
      <c r="H19" s="131"/>
      <c r="I19" s="131"/>
      <c r="J19" s="29"/>
      <c r="K19" s="29"/>
      <c r="L19" s="29"/>
      <c r="M19" s="31"/>
      <c r="N19" s="31"/>
      <c r="O19" s="31"/>
      <c r="P19" s="8"/>
      <c r="Q19" s="8"/>
    </row>
    <row r="20" spans="1:17" ht="13.5" thickBot="1" x14ac:dyDescent="0.25"/>
    <row r="21" spans="1:17" ht="15.75" customHeight="1" x14ac:dyDescent="0.2">
      <c r="A21" s="150" t="s">
        <v>7</v>
      </c>
      <c r="B21" s="143" t="s">
        <v>59</v>
      </c>
      <c r="C21" s="148" t="s">
        <v>8</v>
      </c>
      <c r="D21" s="152" t="s">
        <v>9</v>
      </c>
      <c r="E21" s="152"/>
      <c r="F21" s="152"/>
      <c r="G21" s="148" t="s">
        <v>10</v>
      </c>
      <c r="H21" s="148" t="s">
        <v>11</v>
      </c>
      <c r="I21" s="145" t="s">
        <v>12</v>
      </c>
      <c r="J21" s="145"/>
      <c r="K21" s="145" t="s">
        <v>13</v>
      </c>
      <c r="L21" s="145"/>
      <c r="M21" s="145" t="s">
        <v>14</v>
      </c>
      <c r="N21" s="146" t="s">
        <v>15</v>
      </c>
    </row>
    <row r="22" spans="1:17" ht="120" x14ac:dyDescent="0.2">
      <c r="A22" s="151"/>
      <c r="B22" s="144"/>
      <c r="C22" s="149"/>
      <c r="D22" s="15" t="s">
        <v>16</v>
      </c>
      <c r="E22" s="16" t="s">
        <v>17</v>
      </c>
      <c r="F22" s="17" t="s">
        <v>18</v>
      </c>
      <c r="G22" s="149"/>
      <c r="H22" s="149"/>
      <c r="I22" s="140"/>
      <c r="J22" s="140"/>
      <c r="K22" s="140"/>
      <c r="L22" s="140"/>
      <c r="M22" s="140"/>
      <c r="N22" s="147"/>
    </row>
    <row r="23" spans="1:17" ht="15.75" customHeight="1" x14ac:dyDescent="0.2">
      <c r="A23" s="104" t="s">
        <v>19</v>
      </c>
      <c r="B23" s="101" t="s">
        <v>20</v>
      </c>
      <c r="C23" s="101" t="s">
        <v>21</v>
      </c>
      <c r="D23" s="15" t="s">
        <v>22</v>
      </c>
      <c r="E23" s="16" t="s">
        <v>23</v>
      </c>
      <c r="F23" s="17" t="s">
        <v>24</v>
      </c>
      <c r="G23" s="17" t="s">
        <v>25</v>
      </c>
      <c r="H23" s="17" t="s">
        <v>26</v>
      </c>
      <c r="I23" s="140" t="s">
        <v>27</v>
      </c>
      <c r="J23" s="140"/>
      <c r="K23" s="140" t="s">
        <v>28</v>
      </c>
      <c r="L23" s="140"/>
      <c r="M23" s="102" t="s">
        <v>29</v>
      </c>
      <c r="N23" s="103" t="s">
        <v>30</v>
      </c>
    </row>
    <row r="24" spans="1:17" ht="48.75" thickBot="1" x14ac:dyDescent="0.25">
      <c r="A24" s="141" t="s">
        <v>31</v>
      </c>
      <c r="B24" s="142"/>
      <c r="C24" s="142"/>
      <c r="D24" s="142"/>
      <c r="E24" s="142"/>
      <c r="F24" s="142"/>
      <c r="G24" s="142"/>
      <c r="H24" s="18" t="s">
        <v>67</v>
      </c>
      <c r="I24" s="82" t="s">
        <v>40</v>
      </c>
      <c r="J24" s="82" t="s">
        <v>68</v>
      </c>
      <c r="K24" s="82" t="s">
        <v>69</v>
      </c>
      <c r="L24" s="82" t="s">
        <v>70</v>
      </c>
      <c r="M24" s="83" t="s">
        <v>32</v>
      </c>
      <c r="N24" s="84" t="s">
        <v>33</v>
      </c>
    </row>
    <row r="25" spans="1:17" ht="15.75" customHeight="1" x14ac:dyDescent="0.2">
      <c r="A25" s="1">
        <v>1</v>
      </c>
      <c r="B25" s="56"/>
      <c r="C25" s="85"/>
      <c r="D25" s="86">
        <v>20</v>
      </c>
      <c r="E25" s="2">
        <v>2.39</v>
      </c>
      <c r="F25" s="58"/>
      <c r="G25" s="58"/>
      <c r="H25" s="87">
        <f>IF(F25-G25&gt;=0,F25-G25,0)</f>
        <v>0</v>
      </c>
      <c r="I25" s="105">
        <f>ROUND(89.8/1000*D25, 2)</f>
        <v>1.8</v>
      </c>
      <c r="J25" s="88"/>
      <c r="K25" s="105">
        <f>ROUND(93.7/1000*D25, 2)</f>
        <v>1.87</v>
      </c>
      <c r="L25" s="88"/>
      <c r="M25" s="89">
        <f t="shared" ref="M25:M53" si="0">IF(K25+L25-I25-J25&gt;=0, K25+L25-I25-J25, 0)</f>
        <v>7.0000000000000062E-2</v>
      </c>
      <c r="N25" s="90">
        <f t="shared" ref="N25:N62" si="1">H25*M25</f>
        <v>0</v>
      </c>
      <c r="O25" s="3"/>
    </row>
    <row r="26" spans="1:17" ht="15.75" customHeight="1" x14ac:dyDescent="0.2">
      <c r="A26" s="4">
        <v>2</v>
      </c>
      <c r="B26" s="57"/>
      <c r="C26" s="64"/>
      <c r="D26" s="68">
        <v>20</v>
      </c>
      <c r="E26" s="5">
        <v>2.4500000000000002</v>
      </c>
      <c r="F26" s="59"/>
      <c r="G26" s="59"/>
      <c r="H26" s="65">
        <f t="shared" ref="H26:H62" si="2">IF(F26-G26&gt;=0,F26-G26,0)</f>
        <v>0</v>
      </c>
      <c r="I26" s="66">
        <f t="shared" ref="I26:I34" si="3">ROUND(89.8/1000*D26, 2)</f>
        <v>1.8</v>
      </c>
      <c r="J26" s="66"/>
      <c r="K26" s="66">
        <f t="shared" ref="K26:K36" si="4">ROUND(93.7/1000*D26, 2)</f>
        <v>1.87</v>
      </c>
      <c r="L26" s="66"/>
      <c r="M26" s="67">
        <f t="shared" si="0"/>
        <v>7.0000000000000062E-2</v>
      </c>
      <c r="N26" s="71">
        <f t="shared" si="1"/>
        <v>0</v>
      </c>
      <c r="O26" s="3"/>
    </row>
    <row r="27" spans="1:17" ht="15.75" customHeight="1" x14ac:dyDescent="0.2">
      <c r="A27" s="4">
        <v>3</v>
      </c>
      <c r="B27" s="57"/>
      <c r="C27" s="64"/>
      <c r="D27" s="68">
        <v>20</v>
      </c>
      <c r="E27" s="5">
        <v>2.5</v>
      </c>
      <c r="F27" s="59"/>
      <c r="G27" s="59"/>
      <c r="H27" s="65">
        <f t="shared" si="2"/>
        <v>0</v>
      </c>
      <c r="I27" s="66">
        <f t="shared" si="3"/>
        <v>1.8</v>
      </c>
      <c r="J27" s="66"/>
      <c r="K27" s="66">
        <f t="shared" si="4"/>
        <v>1.87</v>
      </c>
      <c r="L27" s="66"/>
      <c r="M27" s="67">
        <f t="shared" si="0"/>
        <v>7.0000000000000062E-2</v>
      </c>
      <c r="N27" s="71">
        <f t="shared" si="1"/>
        <v>0</v>
      </c>
      <c r="O27" s="3"/>
    </row>
    <row r="28" spans="1:17" ht="15.75" customHeight="1" x14ac:dyDescent="0.2">
      <c r="A28" s="4">
        <v>4</v>
      </c>
      <c r="B28" s="57"/>
      <c r="C28" s="64"/>
      <c r="D28" s="68">
        <v>20</v>
      </c>
      <c r="E28" s="5">
        <v>2.5499999999999998</v>
      </c>
      <c r="F28" s="59"/>
      <c r="G28" s="59"/>
      <c r="H28" s="65">
        <f t="shared" si="2"/>
        <v>0</v>
      </c>
      <c r="I28" s="66">
        <f t="shared" si="3"/>
        <v>1.8</v>
      </c>
      <c r="J28" s="66"/>
      <c r="K28" s="66">
        <f t="shared" si="4"/>
        <v>1.87</v>
      </c>
      <c r="L28" s="66"/>
      <c r="M28" s="67">
        <f t="shared" si="0"/>
        <v>7.0000000000000062E-2</v>
      </c>
      <c r="N28" s="71">
        <f t="shared" si="1"/>
        <v>0</v>
      </c>
      <c r="O28" s="3"/>
    </row>
    <row r="29" spans="1:17" x14ac:dyDescent="0.2">
      <c r="A29" s="4">
        <v>5</v>
      </c>
      <c r="B29" s="57"/>
      <c r="C29" s="64"/>
      <c r="D29" s="68">
        <v>20</v>
      </c>
      <c r="E29" s="5">
        <v>2.6</v>
      </c>
      <c r="F29" s="59"/>
      <c r="G29" s="59"/>
      <c r="H29" s="65">
        <f t="shared" si="2"/>
        <v>0</v>
      </c>
      <c r="I29" s="66">
        <f t="shared" si="3"/>
        <v>1.8</v>
      </c>
      <c r="J29" s="66"/>
      <c r="K29" s="66">
        <f t="shared" si="4"/>
        <v>1.87</v>
      </c>
      <c r="L29" s="66"/>
      <c r="M29" s="67">
        <f t="shared" si="0"/>
        <v>7.0000000000000062E-2</v>
      </c>
      <c r="N29" s="71">
        <f t="shared" si="1"/>
        <v>0</v>
      </c>
      <c r="O29" s="3"/>
    </row>
    <row r="30" spans="1:17" x14ac:dyDescent="0.2">
      <c r="A30" s="4">
        <v>6</v>
      </c>
      <c r="B30" s="57"/>
      <c r="C30" s="64"/>
      <c r="D30" s="68">
        <v>20</v>
      </c>
      <c r="E30" s="5">
        <v>2.65</v>
      </c>
      <c r="F30" s="59"/>
      <c r="G30" s="59"/>
      <c r="H30" s="65">
        <f t="shared" si="2"/>
        <v>0</v>
      </c>
      <c r="I30" s="66">
        <f t="shared" si="3"/>
        <v>1.8</v>
      </c>
      <c r="J30" s="66"/>
      <c r="K30" s="66">
        <f t="shared" si="4"/>
        <v>1.87</v>
      </c>
      <c r="L30" s="66"/>
      <c r="M30" s="67">
        <f t="shared" si="0"/>
        <v>7.0000000000000062E-2</v>
      </c>
      <c r="N30" s="71">
        <f t="shared" si="1"/>
        <v>0</v>
      </c>
      <c r="O30" s="3"/>
    </row>
    <row r="31" spans="1:17" x14ac:dyDescent="0.2">
      <c r="A31" s="4">
        <v>7</v>
      </c>
      <c r="B31" s="57"/>
      <c r="C31" s="64"/>
      <c r="D31" s="68">
        <v>20</v>
      </c>
      <c r="E31" s="5">
        <v>2.7</v>
      </c>
      <c r="F31" s="59"/>
      <c r="G31" s="59"/>
      <c r="H31" s="65">
        <f t="shared" si="2"/>
        <v>0</v>
      </c>
      <c r="I31" s="66">
        <f t="shared" si="3"/>
        <v>1.8</v>
      </c>
      <c r="J31" s="66"/>
      <c r="K31" s="66">
        <f t="shared" si="4"/>
        <v>1.87</v>
      </c>
      <c r="L31" s="66"/>
      <c r="M31" s="67">
        <f t="shared" si="0"/>
        <v>7.0000000000000062E-2</v>
      </c>
      <c r="N31" s="71">
        <f t="shared" si="1"/>
        <v>0</v>
      </c>
      <c r="O31" s="3"/>
    </row>
    <row r="32" spans="1:17" x14ac:dyDescent="0.2">
      <c r="A32" s="4">
        <v>8</v>
      </c>
      <c r="B32" s="57"/>
      <c r="C32" s="64"/>
      <c r="D32" s="68">
        <v>20</v>
      </c>
      <c r="E32" s="5">
        <v>2.75</v>
      </c>
      <c r="F32" s="59"/>
      <c r="G32" s="59"/>
      <c r="H32" s="65">
        <f t="shared" si="2"/>
        <v>0</v>
      </c>
      <c r="I32" s="66">
        <f t="shared" si="3"/>
        <v>1.8</v>
      </c>
      <c r="J32" s="66"/>
      <c r="K32" s="66">
        <f t="shared" si="4"/>
        <v>1.87</v>
      </c>
      <c r="L32" s="66"/>
      <c r="M32" s="67">
        <f t="shared" si="0"/>
        <v>7.0000000000000062E-2</v>
      </c>
      <c r="N32" s="71">
        <f t="shared" si="1"/>
        <v>0</v>
      </c>
      <c r="O32" s="3"/>
    </row>
    <row r="33" spans="1:15" x14ac:dyDescent="0.2">
      <c r="A33" s="4">
        <v>9</v>
      </c>
      <c r="B33" s="57"/>
      <c r="C33" s="64"/>
      <c r="D33" s="68">
        <v>20</v>
      </c>
      <c r="E33" s="5">
        <v>2.8</v>
      </c>
      <c r="F33" s="59"/>
      <c r="G33" s="59"/>
      <c r="H33" s="65">
        <f t="shared" si="2"/>
        <v>0</v>
      </c>
      <c r="I33" s="66">
        <f t="shared" si="3"/>
        <v>1.8</v>
      </c>
      <c r="J33" s="66"/>
      <c r="K33" s="66">
        <f t="shared" si="4"/>
        <v>1.87</v>
      </c>
      <c r="L33" s="66"/>
      <c r="M33" s="67">
        <f t="shared" si="0"/>
        <v>7.0000000000000062E-2</v>
      </c>
      <c r="N33" s="71">
        <f t="shared" si="1"/>
        <v>0</v>
      </c>
      <c r="O33" s="3"/>
    </row>
    <row r="34" spans="1:15" x14ac:dyDescent="0.2">
      <c r="A34" s="4">
        <v>10</v>
      </c>
      <c r="B34" s="57"/>
      <c r="C34" s="64"/>
      <c r="D34" s="68">
        <v>20</v>
      </c>
      <c r="E34" s="5">
        <v>2.85</v>
      </c>
      <c r="F34" s="59"/>
      <c r="G34" s="59"/>
      <c r="H34" s="65">
        <f t="shared" si="2"/>
        <v>0</v>
      </c>
      <c r="I34" s="66"/>
      <c r="J34" s="66">
        <f>ROUND((54.2/1000*1+(E34/D34)*(25/100))*D34,2)</f>
        <v>1.8</v>
      </c>
      <c r="K34" s="66">
        <f t="shared" si="4"/>
        <v>1.87</v>
      </c>
      <c r="L34" s="66"/>
      <c r="M34" s="67">
        <f t="shared" si="0"/>
        <v>7.0000000000000062E-2</v>
      </c>
      <c r="N34" s="71">
        <f t="shared" si="1"/>
        <v>0</v>
      </c>
      <c r="O34" s="3"/>
    </row>
    <row r="35" spans="1:15" x14ac:dyDescent="0.2">
      <c r="A35" s="4">
        <v>11</v>
      </c>
      <c r="B35" s="57"/>
      <c r="C35" s="64"/>
      <c r="D35" s="68">
        <v>20</v>
      </c>
      <c r="E35" s="5">
        <v>2.9</v>
      </c>
      <c r="F35" s="59"/>
      <c r="G35" s="59"/>
      <c r="H35" s="65">
        <f t="shared" si="2"/>
        <v>0</v>
      </c>
      <c r="I35" s="66"/>
      <c r="J35" s="66">
        <f>ROUND((54.2/1000*1+(E35/D35)*(25/100))*D35,2)</f>
        <v>1.81</v>
      </c>
      <c r="K35" s="66">
        <f t="shared" si="4"/>
        <v>1.87</v>
      </c>
      <c r="L35" s="66"/>
      <c r="M35" s="67">
        <f t="shared" si="0"/>
        <v>6.0000000000000053E-2</v>
      </c>
      <c r="N35" s="71">
        <f t="shared" si="1"/>
        <v>0</v>
      </c>
      <c r="O35" s="3"/>
    </row>
    <row r="36" spans="1:15" x14ac:dyDescent="0.2">
      <c r="A36" s="4">
        <v>12</v>
      </c>
      <c r="B36" s="57"/>
      <c r="C36" s="64"/>
      <c r="D36" s="68">
        <v>20</v>
      </c>
      <c r="E36" s="5">
        <v>3</v>
      </c>
      <c r="F36" s="59"/>
      <c r="G36" s="59"/>
      <c r="H36" s="65">
        <f t="shared" si="2"/>
        <v>0</v>
      </c>
      <c r="I36" s="66"/>
      <c r="J36" s="66">
        <f t="shared" ref="J36:J40" si="5">ROUND((54.2/1000*1+(E36/D36)*(25/100))*D36,2)</f>
        <v>1.83</v>
      </c>
      <c r="K36" s="66">
        <f t="shared" si="4"/>
        <v>1.87</v>
      </c>
      <c r="L36" s="66"/>
      <c r="M36" s="67">
        <f t="shared" si="0"/>
        <v>4.0000000000000036E-2</v>
      </c>
      <c r="N36" s="71">
        <f t="shared" si="1"/>
        <v>0</v>
      </c>
      <c r="O36" s="3"/>
    </row>
    <row r="37" spans="1:15" x14ac:dyDescent="0.2">
      <c r="A37" s="4">
        <v>13</v>
      </c>
      <c r="B37" s="57"/>
      <c r="C37" s="64"/>
      <c r="D37" s="68">
        <v>20</v>
      </c>
      <c r="E37" s="5">
        <v>3.05</v>
      </c>
      <c r="F37" s="59"/>
      <c r="G37" s="59"/>
      <c r="H37" s="65">
        <f t="shared" si="2"/>
        <v>0</v>
      </c>
      <c r="I37" s="66"/>
      <c r="J37" s="66">
        <f t="shared" si="5"/>
        <v>1.85</v>
      </c>
      <c r="K37" s="66"/>
      <c r="L37" s="66">
        <f>ROUND((56.2/1000*1+(E37/D37)*(25/100))*D37,2)</f>
        <v>1.89</v>
      </c>
      <c r="M37" s="67">
        <f t="shared" si="0"/>
        <v>3.9999999999999813E-2</v>
      </c>
      <c r="N37" s="71">
        <f t="shared" si="1"/>
        <v>0</v>
      </c>
      <c r="O37" s="3"/>
    </row>
    <row r="38" spans="1:15" x14ac:dyDescent="0.2">
      <c r="A38" s="4">
        <v>14</v>
      </c>
      <c r="B38" s="57"/>
      <c r="C38" s="64"/>
      <c r="D38" s="68">
        <v>20</v>
      </c>
      <c r="E38" s="5">
        <v>3.1</v>
      </c>
      <c r="F38" s="59"/>
      <c r="G38" s="59"/>
      <c r="H38" s="65">
        <f t="shared" si="2"/>
        <v>0</v>
      </c>
      <c r="I38" s="66"/>
      <c r="J38" s="66">
        <f t="shared" si="5"/>
        <v>1.86</v>
      </c>
      <c r="K38" s="66"/>
      <c r="L38" s="66">
        <f t="shared" ref="L38:L51" si="6">ROUND((56.2/1000*1+(E38/D38)*(25/100))*D38,2)</f>
        <v>1.9</v>
      </c>
      <c r="M38" s="67">
        <f t="shared" si="0"/>
        <v>3.9999999999999813E-2</v>
      </c>
      <c r="N38" s="71">
        <f t="shared" si="1"/>
        <v>0</v>
      </c>
      <c r="O38" s="3"/>
    </row>
    <row r="39" spans="1:15" x14ac:dyDescent="0.2">
      <c r="A39" s="4">
        <v>15</v>
      </c>
      <c r="B39" s="57"/>
      <c r="C39" s="64"/>
      <c r="D39" s="68">
        <v>20</v>
      </c>
      <c r="E39" s="5">
        <v>3.13</v>
      </c>
      <c r="F39" s="59"/>
      <c r="G39" s="59"/>
      <c r="H39" s="65">
        <f t="shared" si="2"/>
        <v>0</v>
      </c>
      <c r="I39" s="66"/>
      <c r="J39" s="66">
        <f t="shared" si="5"/>
        <v>1.87</v>
      </c>
      <c r="K39" s="66"/>
      <c r="L39" s="66">
        <f t="shared" si="6"/>
        <v>1.91</v>
      </c>
      <c r="M39" s="67">
        <f t="shared" si="0"/>
        <v>3.9999999999999813E-2</v>
      </c>
      <c r="N39" s="71">
        <f t="shared" si="1"/>
        <v>0</v>
      </c>
      <c r="O39" s="3"/>
    </row>
    <row r="40" spans="1:15" x14ac:dyDescent="0.2">
      <c r="A40" s="4">
        <v>16</v>
      </c>
      <c r="B40" s="57"/>
      <c r="C40" s="64"/>
      <c r="D40" s="68">
        <v>20</v>
      </c>
      <c r="E40" s="5">
        <v>3.15</v>
      </c>
      <c r="F40" s="59"/>
      <c r="G40" s="59"/>
      <c r="H40" s="65">
        <f t="shared" si="2"/>
        <v>0</v>
      </c>
      <c r="I40" s="66"/>
      <c r="J40" s="66">
        <f t="shared" si="5"/>
        <v>1.87</v>
      </c>
      <c r="K40" s="66"/>
      <c r="L40" s="66">
        <f t="shared" si="6"/>
        <v>1.91</v>
      </c>
      <c r="M40" s="67">
        <f t="shared" si="0"/>
        <v>3.9999999999999813E-2</v>
      </c>
      <c r="N40" s="71">
        <f t="shared" si="1"/>
        <v>0</v>
      </c>
      <c r="O40" s="3"/>
    </row>
    <row r="41" spans="1:15" x14ac:dyDescent="0.2">
      <c r="A41" s="4">
        <v>17</v>
      </c>
      <c r="B41" s="57"/>
      <c r="C41" s="64"/>
      <c r="D41" s="68">
        <v>20</v>
      </c>
      <c r="E41" s="5">
        <v>3.2</v>
      </c>
      <c r="F41" s="59"/>
      <c r="G41" s="59"/>
      <c r="H41" s="65">
        <f t="shared" si="2"/>
        <v>0</v>
      </c>
      <c r="I41" s="66"/>
      <c r="J41" s="66">
        <f>ROUND((54.2/1000*1+(E41/D41)*(25/100))*D41,2)</f>
        <v>1.88</v>
      </c>
      <c r="K41" s="66"/>
      <c r="L41" s="66">
        <f t="shared" si="6"/>
        <v>1.92</v>
      </c>
      <c r="M41" s="67">
        <f t="shared" si="0"/>
        <v>4.0000000000000036E-2</v>
      </c>
      <c r="N41" s="71">
        <f t="shared" si="1"/>
        <v>0</v>
      </c>
      <c r="O41" s="3"/>
    </row>
    <row r="42" spans="1:15" x14ac:dyDescent="0.2">
      <c r="A42" s="4">
        <v>18</v>
      </c>
      <c r="B42" s="57"/>
      <c r="C42" s="64"/>
      <c r="D42" s="68">
        <v>20</v>
      </c>
      <c r="E42" s="5">
        <v>3.25</v>
      </c>
      <c r="F42" s="59"/>
      <c r="G42" s="59"/>
      <c r="H42" s="65">
        <f t="shared" si="2"/>
        <v>0</v>
      </c>
      <c r="I42" s="66"/>
      <c r="J42" s="66">
        <f t="shared" ref="J42:J59" si="7">ROUND((54.2/1000*1+(E42/D42)*(25/100))*D42,2)</f>
        <v>1.9</v>
      </c>
      <c r="K42" s="66"/>
      <c r="L42" s="66">
        <f t="shared" si="6"/>
        <v>1.94</v>
      </c>
      <c r="M42" s="67">
        <f t="shared" si="0"/>
        <v>4.0000000000000036E-2</v>
      </c>
      <c r="N42" s="71">
        <f t="shared" si="1"/>
        <v>0</v>
      </c>
      <c r="O42" s="3"/>
    </row>
    <row r="43" spans="1:15" x14ac:dyDescent="0.2">
      <c r="A43" s="4">
        <v>19</v>
      </c>
      <c r="B43" s="57"/>
      <c r="C43" s="64"/>
      <c r="D43" s="68">
        <v>20</v>
      </c>
      <c r="E43" s="5">
        <v>3.3</v>
      </c>
      <c r="F43" s="59"/>
      <c r="G43" s="59"/>
      <c r="H43" s="65">
        <f t="shared" si="2"/>
        <v>0</v>
      </c>
      <c r="I43" s="66"/>
      <c r="J43" s="66">
        <f t="shared" si="7"/>
        <v>1.91</v>
      </c>
      <c r="K43" s="66"/>
      <c r="L43" s="66">
        <f t="shared" si="6"/>
        <v>1.95</v>
      </c>
      <c r="M43" s="67">
        <f t="shared" si="0"/>
        <v>4.0000000000000036E-2</v>
      </c>
      <c r="N43" s="71">
        <f t="shared" si="1"/>
        <v>0</v>
      </c>
      <c r="O43" s="3"/>
    </row>
    <row r="44" spans="1:15" x14ac:dyDescent="0.2">
      <c r="A44" s="4">
        <v>20</v>
      </c>
      <c r="B44" s="57"/>
      <c r="C44" s="64"/>
      <c r="D44" s="68">
        <v>20</v>
      </c>
      <c r="E44" s="5">
        <v>3.4</v>
      </c>
      <c r="F44" s="59"/>
      <c r="G44" s="59"/>
      <c r="H44" s="65">
        <f t="shared" si="2"/>
        <v>0</v>
      </c>
      <c r="I44" s="66"/>
      <c r="J44" s="66">
        <f t="shared" si="7"/>
        <v>1.93</v>
      </c>
      <c r="K44" s="66"/>
      <c r="L44" s="66">
        <f t="shared" si="6"/>
        <v>1.97</v>
      </c>
      <c r="M44" s="67">
        <f t="shared" si="0"/>
        <v>4.0000000000000036E-2</v>
      </c>
      <c r="N44" s="71">
        <f t="shared" si="1"/>
        <v>0</v>
      </c>
      <c r="O44" s="3"/>
    </row>
    <row r="45" spans="1:15" x14ac:dyDescent="0.2">
      <c r="A45" s="4">
        <v>21</v>
      </c>
      <c r="B45" s="57"/>
      <c r="C45" s="64"/>
      <c r="D45" s="68">
        <v>20</v>
      </c>
      <c r="E45" s="5">
        <v>3.5</v>
      </c>
      <c r="F45" s="59"/>
      <c r="G45" s="59"/>
      <c r="H45" s="65">
        <f t="shared" si="2"/>
        <v>0</v>
      </c>
      <c r="I45" s="66"/>
      <c r="J45" s="66">
        <f t="shared" si="7"/>
        <v>1.96</v>
      </c>
      <c r="K45" s="66"/>
      <c r="L45" s="66">
        <f t="shared" si="6"/>
        <v>2</v>
      </c>
      <c r="M45" s="67">
        <f t="shared" si="0"/>
        <v>4.0000000000000036E-2</v>
      </c>
      <c r="N45" s="71">
        <f t="shared" si="1"/>
        <v>0</v>
      </c>
      <c r="O45" s="3"/>
    </row>
    <row r="46" spans="1:15" x14ac:dyDescent="0.2">
      <c r="A46" s="4">
        <v>22</v>
      </c>
      <c r="B46" s="57"/>
      <c r="C46" s="64"/>
      <c r="D46" s="68">
        <v>20</v>
      </c>
      <c r="E46" s="5">
        <v>3.6</v>
      </c>
      <c r="F46" s="59"/>
      <c r="G46" s="59"/>
      <c r="H46" s="65">
        <f t="shared" si="2"/>
        <v>0</v>
      </c>
      <c r="I46" s="66"/>
      <c r="J46" s="66">
        <f t="shared" si="7"/>
        <v>1.98</v>
      </c>
      <c r="K46" s="66"/>
      <c r="L46" s="66">
        <f t="shared" si="6"/>
        <v>2.02</v>
      </c>
      <c r="M46" s="67">
        <f t="shared" si="0"/>
        <v>4.0000000000000036E-2</v>
      </c>
      <c r="N46" s="71">
        <f t="shared" si="1"/>
        <v>0</v>
      </c>
      <c r="O46" s="3"/>
    </row>
    <row r="47" spans="1:15" x14ac:dyDescent="0.2">
      <c r="A47" s="4">
        <v>23</v>
      </c>
      <c r="B47" s="57"/>
      <c r="C47" s="64"/>
      <c r="D47" s="68">
        <v>20</v>
      </c>
      <c r="E47" s="5">
        <v>3.91</v>
      </c>
      <c r="F47" s="59"/>
      <c r="G47" s="59"/>
      <c r="H47" s="65">
        <f t="shared" si="2"/>
        <v>0</v>
      </c>
      <c r="I47" s="66"/>
      <c r="J47" s="66">
        <f t="shared" si="7"/>
        <v>2.06</v>
      </c>
      <c r="K47" s="66"/>
      <c r="L47" s="66">
        <f t="shared" si="6"/>
        <v>2.1</v>
      </c>
      <c r="M47" s="67">
        <f t="shared" si="0"/>
        <v>4.0000000000000036E-2</v>
      </c>
      <c r="N47" s="71">
        <f t="shared" si="1"/>
        <v>0</v>
      </c>
      <c r="O47" s="3"/>
    </row>
    <row r="48" spans="1:15" x14ac:dyDescent="0.2">
      <c r="A48" s="4">
        <v>24</v>
      </c>
      <c r="B48" s="57"/>
      <c r="C48" s="64"/>
      <c r="D48" s="68">
        <v>20</v>
      </c>
      <c r="E48" s="5">
        <v>4</v>
      </c>
      <c r="F48" s="59"/>
      <c r="G48" s="59"/>
      <c r="H48" s="65">
        <f t="shared" si="2"/>
        <v>0</v>
      </c>
      <c r="I48" s="66"/>
      <c r="J48" s="66">
        <f t="shared" si="7"/>
        <v>2.08</v>
      </c>
      <c r="K48" s="66"/>
      <c r="L48" s="66">
        <f t="shared" si="6"/>
        <v>2.12</v>
      </c>
      <c r="M48" s="67">
        <f t="shared" si="0"/>
        <v>4.0000000000000036E-2</v>
      </c>
      <c r="N48" s="71">
        <f t="shared" si="1"/>
        <v>0</v>
      </c>
      <c r="O48" s="3"/>
    </row>
    <row r="49" spans="1:15" x14ac:dyDescent="0.2">
      <c r="A49" s="4">
        <v>25</v>
      </c>
      <c r="B49" s="57"/>
      <c r="C49" s="64"/>
      <c r="D49" s="68">
        <v>20</v>
      </c>
      <c r="E49" s="5">
        <v>4.2</v>
      </c>
      <c r="F49" s="59"/>
      <c r="G49" s="59"/>
      <c r="H49" s="65">
        <f t="shared" si="2"/>
        <v>0</v>
      </c>
      <c r="I49" s="66"/>
      <c r="J49" s="66">
        <f t="shared" si="7"/>
        <v>2.13</v>
      </c>
      <c r="K49" s="66"/>
      <c r="L49" s="66">
        <f t="shared" si="6"/>
        <v>2.17</v>
      </c>
      <c r="M49" s="67">
        <f t="shared" si="0"/>
        <v>4.0000000000000036E-2</v>
      </c>
      <c r="N49" s="71">
        <f t="shared" si="1"/>
        <v>0</v>
      </c>
      <c r="O49" s="3"/>
    </row>
    <row r="50" spans="1:15" x14ac:dyDescent="0.2">
      <c r="A50" s="4">
        <v>26</v>
      </c>
      <c r="B50" s="57"/>
      <c r="C50" s="64"/>
      <c r="D50" s="68">
        <v>20</v>
      </c>
      <c r="E50" s="5">
        <v>4.3</v>
      </c>
      <c r="F50" s="59"/>
      <c r="G50" s="59"/>
      <c r="H50" s="65">
        <f t="shared" si="2"/>
        <v>0</v>
      </c>
      <c r="I50" s="66"/>
      <c r="J50" s="66">
        <f t="shared" si="7"/>
        <v>2.16</v>
      </c>
      <c r="K50" s="66"/>
      <c r="L50" s="66">
        <f t="shared" si="6"/>
        <v>2.2000000000000002</v>
      </c>
      <c r="M50" s="67">
        <f t="shared" si="0"/>
        <v>4.0000000000000036E-2</v>
      </c>
      <c r="N50" s="71">
        <f t="shared" si="1"/>
        <v>0</v>
      </c>
      <c r="O50" s="3"/>
    </row>
    <row r="51" spans="1:15" ht="13.5" thickBot="1" x14ac:dyDescent="0.25">
      <c r="A51" s="120">
        <v>27</v>
      </c>
      <c r="B51" s="121"/>
      <c r="C51" s="122"/>
      <c r="D51" s="123">
        <v>20</v>
      </c>
      <c r="E51" s="124">
        <v>4.5</v>
      </c>
      <c r="F51" s="125"/>
      <c r="G51" s="125"/>
      <c r="H51" s="126">
        <f t="shared" si="2"/>
        <v>0</v>
      </c>
      <c r="I51" s="127"/>
      <c r="J51" s="127">
        <f t="shared" si="7"/>
        <v>2.21</v>
      </c>
      <c r="K51" s="127"/>
      <c r="L51" s="127">
        <f t="shared" si="6"/>
        <v>2.25</v>
      </c>
      <c r="M51" s="128">
        <f t="shared" si="0"/>
        <v>4.0000000000000036E-2</v>
      </c>
      <c r="N51" s="129">
        <f t="shared" si="1"/>
        <v>0</v>
      </c>
      <c r="O51" s="3"/>
    </row>
    <row r="52" spans="1:15" x14ac:dyDescent="0.2">
      <c r="A52" s="1">
        <v>28</v>
      </c>
      <c r="B52" s="56"/>
      <c r="C52" s="85"/>
      <c r="D52" s="86">
        <v>19</v>
      </c>
      <c r="E52" s="2">
        <v>2.4500000000000002</v>
      </c>
      <c r="F52" s="58"/>
      <c r="G52" s="58"/>
      <c r="H52" s="87">
        <f t="shared" si="2"/>
        <v>0</v>
      </c>
      <c r="I52" s="88">
        <f>ROUND(89.8/1000*D52,2)</f>
        <v>1.71</v>
      </c>
      <c r="J52" s="88"/>
      <c r="K52" s="88">
        <f>ROUND(93.7/1000*D52,2)</f>
        <v>1.78</v>
      </c>
      <c r="L52" s="88"/>
      <c r="M52" s="89">
        <f t="shared" si="0"/>
        <v>7.0000000000000062E-2</v>
      </c>
      <c r="N52" s="90">
        <f t="shared" si="1"/>
        <v>0</v>
      </c>
      <c r="O52" s="3"/>
    </row>
    <row r="53" spans="1:15" ht="13.5" thickBot="1" x14ac:dyDescent="0.25">
      <c r="A53" s="91">
        <v>29</v>
      </c>
      <c r="B53" s="92"/>
      <c r="C53" s="93"/>
      <c r="D53" s="108">
        <v>19</v>
      </c>
      <c r="E53" s="32">
        <v>2.65</v>
      </c>
      <c r="F53" s="60"/>
      <c r="G53" s="60"/>
      <c r="H53" s="130">
        <f t="shared" si="2"/>
        <v>0</v>
      </c>
      <c r="I53" s="95">
        <f t="shared" ref="I53:I54" si="8">ROUND(89.8/1000*D53, 2)</f>
        <v>1.71</v>
      </c>
      <c r="J53" s="95"/>
      <c r="K53" s="95">
        <f t="shared" ref="K53:K54" si="9">ROUND(93.7/1000*D53, 2)</f>
        <v>1.78</v>
      </c>
      <c r="L53" s="95"/>
      <c r="M53" s="96">
        <f t="shared" si="0"/>
        <v>7.0000000000000062E-2</v>
      </c>
      <c r="N53" s="97">
        <f>H53*M53</f>
        <v>0</v>
      </c>
      <c r="O53" s="3"/>
    </row>
    <row r="54" spans="1:15" ht="13.5" thickBot="1" x14ac:dyDescent="0.25">
      <c r="A54" s="109">
        <v>30</v>
      </c>
      <c r="B54" s="110"/>
      <c r="C54" s="111"/>
      <c r="D54" s="112">
        <v>21</v>
      </c>
      <c r="E54" s="113">
        <v>2.8</v>
      </c>
      <c r="F54" s="114"/>
      <c r="G54" s="114"/>
      <c r="H54" s="115">
        <f t="shared" si="2"/>
        <v>0</v>
      </c>
      <c r="I54" s="116">
        <f t="shared" si="8"/>
        <v>1.89</v>
      </c>
      <c r="J54" s="116"/>
      <c r="K54" s="116">
        <f t="shared" si="9"/>
        <v>1.97</v>
      </c>
      <c r="L54" s="116"/>
      <c r="M54" s="117">
        <f t="shared" ref="M54:M62" si="10">IF(K54+L54-I54-J54&gt;=0, K54+L54-I54-J54, 0)</f>
        <v>8.0000000000000071E-2</v>
      </c>
      <c r="N54" s="118">
        <f t="shared" si="1"/>
        <v>0</v>
      </c>
      <c r="O54" s="3"/>
    </row>
    <row r="55" spans="1:15" x14ac:dyDescent="0.2">
      <c r="A55" s="1">
        <v>31</v>
      </c>
      <c r="B55" s="56"/>
      <c r="C55" s="85"/>
      <c r="D55" s="86">
        <v>10</v>
      </c>
      <c r="E55" s="2">
        <v>1.55</v>
      </c>
      <c r="F55" s="58"/>
      <c r="G55" s="58"/>
      <c r="H55" s="87">
        <f t="shared" si="2"/>
        <v>0</v>
      </c>
      <c r="I55" s="88"/>
      <c r="J55" s="88">
        <f t="shared" si="7"/>
        <v>0.93</v>
      </c>
      <c r="K55" s="88"/>
      <c r="L55" s="88">
        <f t="shared" ref="L55:L59" si="11">ROUND((56.2/1000*1+(E55/D55)*(25/100))*D55,2)</f>
        <v>0.95</v>
      </c>
      <c r="M55" s="89">
        <f t="shared" si="10"/>
        <v>1.9999999999999907E-2</v>
      </c>
      <c r="N55" s="90">
        <f t="shared" si="1"/>
        <v>0</v>
      </c>
      <c r="O55" s="3"/>
    </row>
    <row r="56" spans="1:15" x14ac:dyDescent="0.2">
      <c r="A56" s="4">
        <v>32</v>
      </c>
      <c r="B56" s="57"/>
      <c r="C56" s="64"/>
      <c r="D56" s="69">
        <v>10</v>
      </c>
      <c r="E56" s="5">
        <v>1.65</v>
      </c>
      <c r="F56" s="59"/>
      <c r="G56" s="59"/>
      <c r="H56" s="65">
        <f t="shared" si="2"/>
        <v>0</v>
      </c>
      <c r="I56" s="70"/>
      <c r="J56" s="66">
        <f t="shared" si="7"/>
        <v>0.95</v>
      </c>
      <c r="K56" s="70"/>
      <c r="L56" s="66">
        <f t="shared" si="11"/>
        <v>0.97</v>
      </c>
      <c r="M56" s="67">
        <f t="shared" si="10"/>
        <v>2.0000000000000018E-2</v>
      </c>
      <c r="N56" s="71">
        <f t="shared" si="1"/>
        <v>0</v>
      </c>
      <c r="O56" s="3"/>
    </row>
    <row r="57" spans="1:15" x14ac:dyDescent="0.2">
      <c r="A57" s="4">
        <v>33</v>
      </c>
      <c r="B57" s="57"/>
      <c r="C57" s="64"/>
      <c r="D57" s="69">
        <v>10</v>
      </c>
      <c r="E57" s="5">
        <v>1.75</v>
      </c>
      <c r="F57" s="59"/>
      <c r="G57" s="59"/>
      <c r="H57" s="65">
        <f t="shared" si="2"/>
        <v>0</v>
      </c>
      <c r="I57" s="70"/>
      <c r="J57" s="66">
        <f t="shared" si="7"/>
        <v>0.98</v>
      </c>
      <c r="K57" s="70"/>
      <c r="L57" s="66">
        <f t="shared" si="11"/>
        <v>1</v>
      </c>
      <c r="M57" s="67">
        <f t="shared" si="10"/>
        <v>2.0000000000000018E-2</v>
      </c>
      <c r="N57" s="71">
        <f t="shared" si="1"/>
        <v>0</v>
      </c>
      <c r="O57" s="3"/>
    </row>
    <row r="58" spans="1:15" x14ac:dyDescent="0.2">
      <c r="A58" s="4">
        <v>34</v>
      </c>
      <c r="B58" s="57"/>
      <c r="C58" s="64"/>
      <c r="D58" s="69">
        <v>10</v>
      </c>
      <c r="E58" s="5">
        <v>1.8</v>
      </c>
      <c r="F58" s="59"/>
      <c r="G58" s="59"/>
      <c r="H58" s="65">
        <f t="shared" si="2"/>
        <v>0</v>
      </c>
      <c r="I58" s="70"/>
      <c r="J58" s="66">
        <f t="shared" si="7"/>
        <v>0.99</v>
      </c>
      <c r="K58" s="70"/>
      <c r="L58" s="66">
        <f t="shared" si="11"/>
        <v>1.01</v>
      </c>
      <c r="M58" s="67">
        <f t="shared" si="10"/>
        <v>2.0000000000000018E-2</v>
      </c>
      <c r="N58" s="71">
        <f t="shared" si="1"/>
        <v>0</v>
      </c>
      <c r="O58" s="3"/>
    </row>
    <row r="59" spans="1:15" ht="13.5" thickBot="1" x14ac:dyDescent="0.25">
      <c r="A59" s="91">
        <v>35</v>
      </c>
      <c r="B59" s="92"/>
      <c r="C59" s="93"/>
      <c r="D59" s="98">
        <v>10</v>
      </c>
      <c r="E59" s="32">
        <v>1.9</v>
      </c>
      <c r="F59" s="60"/>
      <c r="G59" s="60"/>
      <c r="H59" s="94">
        <f t="shared" si="2"/>
        <v>0</v>
      </c>
      <c r="I59" s="99"/>
      <c r="J59" s="95">
        <f t="shared" si="7"/>
        <v>1.02</v>
      </c>
      <c r="K59" s="99"/>
      <c r="L59" s="95">
        <f t="shared" si="11"/>
        <v>1.04</v>
      </c>
      <c r="M59" s="96">
        <f t="shared" si="10"/>
        <v>2.0000000000000018E-2</v>
      </c>
      <c r="N59" s="97">
        <f t="shared" si="1"/>
        <v>0</v>
      </c>
      <c r="O59" s="3"/>
    </row>
    <row r="60" spans="1:15" x14ac:dyDescent="0.2">
      <c r="A60" s="107">
        <v>36</v>
      </c>
      <c r="B60" s="77"/>
      <c r="C60" s="78"/>
      <c r="D60" s="100">
        <v>40</v>
      </c>
      <c r="E60" s="48">
        <v>4.99</v>
      </c>
      <c r="F60" s="61"/>
      <c r="G60" s="61"/>
      <c r="H60" s="79">
        <f t="shared" si="2"/>
        <v>0</v>
      </c>
      <c r="I60" s="119">
        <f>ROUND(89.8/1000*D60,2)</f>
        <v>3.59</v>
      </c>
      <c r="J60" s="80"/>
      <c r="K60" s="119">
        <f>ROUND(93.7/1000*D60, 2)</f>
        <v>3.75</v>
      </c>
      <c r="L60" s="80"/>
      <c r="M60" s="81">
        <f t="shared" si="10"/>
        <v>0.16000000000000014</v>
      </c>
      <c r="N60" s="81">
        <f t="shared" si="1"/>
        <v>0</v>
      </c>
      <c r="O60" s="3"/>
    </row>
    <row r="61" spans="1:15" x14ac:dyDescent="0.2">
      <c r="A61" s="106">
        <v>37</v>
      </c>
      <c r="B61" s="57"/>
      <c r="C61" s="64"/>
      <c r="D61" s="69">
        <v>40</v>
      </c>
      <c r="E61" s="5">
        <v>5.2</v>
      </c>
      <c r="F61" s="59"/>
      <c r="G61" s="59"/>
      <c r="H61" s="65">
        <f t="shared" si="2"/>
        <v>0</v>
      </c>
      <c r="I61" s="66">
        <f>ROUND(89.8/1000*D61, 2)</f>
        <v>3.59</v>
      </c>
      <c r="J61" s="66"/>
      <c r="K61" s="66">
        <f>ROUND(93.7/1000*D61, 2)</f>
        <v>3.75</v>
      </c>
      <c r="L61" s="66"/>
      <c r="M61" s="67">
        <f t="shared" si="10"/>
        <v>0.16000000000000014</v>
      </c>
      <c r="N61" s="67">
        <f t="shared" si="1"/>
        <v>0</v>
      </c>
      <c r="O61" s="3"/>
    </row>
    <row r="62" spans="1:15" x14ac:dyDescent="0.2">
      <c r="A62" s="106">
        <v>38</v>
      </c>
      <c r="B62" s="57"/>
      <c r="C62" s="64"/>
      <c r="D62" s="69">
        <v>40</v>
      </c>
      <c r="E62" s="5">
        <v>5.4</v>
      </c>
      <c r="F62" s="59"/>
      <c r="G62" s="59"/>
      <c r="H62" s="79">
        <f t="shared" si="2"/>
        <v>0</v>
      </c>
      <c r="I62" s="66">
        <f>ROUND(89.8/1000*D62, 2)</f>
        <v>3.59</v>
      </c>
      <c r="J62" s="66"/>
      <c r="K62" s="66">
        <f t="shared" ref="K62" si="12">ROUND(93.7/1000*D62, 2)</f>
        <v>3.75</v>
      </c>
      <c r="L62" s="66"/>
      <c r="M62" s="67">
        <f t="shared" si="10"/>
        <v>0.16000000000000014</v>
      </c>
      <c r="N62" s="67">
        <f t="shared" si="1"/>
        <v>0</v>
      </c>
      <c r="O62" s="3"/>
    </row>
    <row r="63" spans="1:15" ht="13.5" thickBot="1" x14ac:dyDescent="0.25">
      <c r="A63" s="6" t="s">
        <v>0</v>
      </c>
      <c r="B63" s="7" t="s">
        <v>1</v>
      </c>
      <c r="C63" s="7" t="s">
        <v>1</v>
      </c>
      <c r="D63" s="72" t="s">
        <v>1</v>
      </c>
      <c r="E63" s="73" t="s">
        <v>1</v>
      </c>
      <c r="F63" s="74" t="s">
        <v>1</v>
      </c>
      <c r="G63" s="74" t="s">
        <v>1</v>
      </c>
      <c r="H63" s="75">
        <f>SUM(H25:H62)</f>
        <v>0</v>
      </c>
      <c r="I63" s="74" t="s">
        <v>1</v>
      </c>
      <c r="J63" s="74" t="s">
        <v>1</v>
      </c>
      <c r="K63" s="74" t="s">
        <v>1</v>
      </c>
      <c r="L63" s="74" t="s">
        <v>1</v>
      </c>
      <c r="M63" s="74" t="s">
        <v>1</v>
      </c>
      <c r="N63" s="76">
        <f>SUM(N25:N62)</f>
        <v>0</v>
      </c>
      <c r="O63" s="3"/>
    </row>
    <row r="64" spans="1:15" x14ac:dyDescent="0.2">
      <c r="A64" s="8"/>
      <c r="B64" s="8"/>
      <c r="C64" s="8"/>
      <c r="D64" s="9"/>
      <c r="E64" s="8"/>
      <c r="F64" s="8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x14ac:dyDescent="0.25">
      <c r="A65" s="137" t="s">
        <v>2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3"/>
      <c r="N65" s="3"/>
      <c r="O65" s="3"/>
    </row>
    <row r="66" spans="1:15" ht="15.75" x14ac:dyDescent="0.25">
      <c r="A66" s="137" t="s">
        <v>3</v>
      </c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3"/>
      <c r="N66" s="3"/>
      <c r="O66" s="3"/>
    </row>
    <row r="67" spans="1:15" ht="15.75" x14ac:dyDescent="0.25">
      <c r="A67" s="138"/>
      <c r="B67" s="138"/>
      <c r="C67" s="138"/>
      <c r="D67" s="138"/>
      <c r="E67" s="138"/>
      <c r="F67" s="10"/>
      <c r="G67" s="11"/>
      <c r="H67" s="11"/>
      <c r="I67" s="11"/>
      <c r="J67" s="11"/>
      <c r="K67" s="11"/>
      <c r="L67" s="11"/>
      <c r="M67" s="3"/>
      <c r="N67" s="3"/>
      <c r="O67" s="3"/>
    </row>
    <row r="68" spans="1:15" x14ac:dyDescent="0.2">
      <c r="A68" s="134" t="s">
        <v>4</v>
      </c>
      <c r="B68" s="134"/>
      <c r="C68" s="134"/>
      <c r="D68" s="134"/>
      <c r="E68" s="134"/>
      <c r="F68" s="12"/>
      <c r="G68" s="134"/>
      <c r="H68" s="134"/>
      <c r="I68" s="13"/>
      <c r="J68" s="13"/>
      <c r="K68" s="139" t="s">
        <v>5</v>
      </c>
      <c r="L68" s="139"/>
      <c r="M68" s="3"/>
      <c r="N68" s="3"/>
      <c r="O68" s="3"/>
    </row>
    <row r="69" spans="1:15" ht="15.75" x14ac:dyDescent="0.25">
      <c r="A69" s="137" t="s">
        <v>6</v>
      </c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3"/>
      <c r="N69" s="3"/>
      <c r="O69" s="3"/>
    </row>
    <row r="70" spans="1:15" ht="15.75" x14ac:dyDescent="0.25">
      <c r="A70" s="138"/>
      <c r="B70" s="138"/>
      <c r="C70" s="138"/>
      <c r="D70" s="138"/>
      <c r="E70" s="138"/>
      <c r="F70" s="10"/>
      <c r="G70" s="11"/>
      <c r="H70" s="11"/>
      <c r="I70" s="11"/>
      <c r="J70" s="11"/>
      <c r="K70" s="11"/>
      <c r="L70" s="11"/>
      <c r="M70" s="3"/>
      <c r="N70" s="3"/>
      <c r="O70" s="3"/>
    </row>
    <row r="71" spans="1:15" x14ac:dyDescent="0.2">
      <c r="A71" s="134" t="s">
        <v>4</v>
      </c>
      <c r="B71" s="134"/>
      <c r="C71" s="134"/>
      <c r="D71" s="134"/>
      <c r="E71" s="134"/>
      <c r="F71" s="12"/>
      <c r="G71" s="134"/>
      <c r="H71" s="134"/>
      <c r="I71" s="13"/>
      <c r="J71" s="13"/>
      <c r="K71" s="139" t="s">
        <v>5</v>
      </c>
      <c r="L71" s="139"/>
      <c r="M71" s="3"/>
      <c r="N71" s="3"/>
      <c r="O71" s="3"/>
    </row>
    <row r="72" spans="1:15" ht="15.75" x14ac:dyDescent="0.25">
      <c r="A72" s="138"/>
      <c r="B72" s="138"/>
      <c r="C72" s="138"/>
      <c r="D72" s="138"/>
      <c r="E72" s="138"/>
      <c r="F72" s="10"/>
      <c r="G72" s="11"/>
      <c r="H72" s="11"/>
      <c r="I72" s="11"/>
      <c r="J72" s="11"/>
      <c r="K72" s="11"/>
      <c r="L72" s="11"/>
      <c r="M72" s="3"/>
      <c r="N72" s="3"/>
      <c r="O72" s="3"/>
    </row>
    <row r="73" spans="1:15" x14ac:dyDescent="0.2">
      <c r="A73" s="134" t="s">
        <v>4</v>
      </c>
      <c r="B73" s="134"/>
      <c r="C73" s="134"/>
      <c r="D73" s="134"/>
      <c r="E73" s="134"/>
      <c r="F73" s="12"/>
      <c r="G73" s="134"/>
      <c r="H73" s="134"/>
      <c r="I73" s="13"/>
      <c r="J73" s="13"/>
      <c r="K73" s="139" t="s">
        <v>5</v>
      </c>
      <c r="L73" s="139"/>
      <c r="M73" s="3"/>
      <c r="N73" s="3"/>
      <c r="O73" s="3"/>
    </row>
    <row r="74" spans="1:15" ht="15.75" x14ac:dyDescent="0.25">
      <c r="A74" s="138"/>
      <c r="B74" s="138"/>
      <c r="C74" s="138"/>
      <c r="D74" s="138"/>
      <c r="E74" s="138"/>
      <c r="F74" s="10"/>
      <c r="G74" s="11"/>
      <c r="H74" s="11"/>
      <c r="I74" s="11"/>
      <c r="J74" s="11"/>
      <c r="K74" s="11"/>
      <c r="L74" s="11"/>
      <c r="M74" s="3"/>
      <c r="N74" s="3"/>
      <c r="O74" s="3"/>
    </row>
    <row r="75" spans="1:15" x14ac:dyDescent="0.2">
      <c r="A75" s="134" t="s">
        <v>4</v>
      </c>
      <c r="B75" s="134"/>
      <c r="C75" s="134"/>
      <c r="D75" s="134"/>
      <c r="E75" s="134"/>
      <c r="F75" s="12"/>
      <c r="G75" s="134"/>
      <c r="H75" s="134"/>
      <c r="I75" s="13"/>
      <c r="J75" s="13"/>
      <c r="K75" s="139" t="s">
        <v>5</v>
      </c>
      <c r="L75" s="139"/>
      <c r="M75" s="3"/>
      <c r="N75" s="3"/>
      <c r="O75" s="3"/>
    </row>
    <row r="76" spans="1:15" x14ac:dyDescent="0.2">
      <c r="A76" s="8"/>
      <c r="B76" s="8"/>
      <c r="C76" s="8"/>
      <c r="D76" s="9"/>
      <c r="E76" s="8"/>
      <c r="F76" s="8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8"/>
      <c r="B77" s="8"/>
      <c r="C77" s="8"/>
      <c r="D77" s="9"/>
      <c r="E77" s="8"/>
      <c r="F77" s="8"/>
      <c r="G77" s="8"/>
      <c r="H77" s="8"/>
      <c r="I77" s="8"/>
      <c r="J77" s="3"/>
      <c r="K77" s="3"/>
      <c r="L77" s="3"/>
      <c r="M77" s="3"/>
      <c r="N77" s="3"/>
      <c r="O77" s="3"/>
    </row>
  </sheetData>
  <mergeCells count="49">
    <mergeCell ref="A8:N8"/>
    <mergeCell ref="A9:N9"/>
    <mergeCell ref="B21:B22"/>
    <mergeCell ref="K21:L22"/>
    <mergeCell ref="M21:M22"/>
    <mergeCell ref="N21:N22"/>
    <mergeCell ref="H21:H22"/>
    <mergeCell ref="I21:J22"/>
    <mergeCell ref="A21:A22"/>
    <mergeCell ref="C21:C22"/>
    <mergeCell ref="D21:F21"/>
    <mergeCell ref="G21:G22"/>
    <mergeCell ref="I13:N13"/>
    <mergeCell ref="I14:N14"/>
    <mergeCell ref="A15:H15"/>
    <mergeCell ref="F18:I18"/>
    <mergeCell ref="I23:J23"/>
    <mergeCell ref="K23:L23"/>
    <mergeCell ref="A74:E74"/>
    <mergeCell ref="A75:E75"/>
    <mergeCell ref="G75:H75"/>
    <mergeCell ref="K75:L75"/>
    <mergeCell ref="A69:L69"/>
    <mergeCell ref="A70:E70"/>
    <mergeCell ref="A71:E71"/>
    <mergeCell ref="G71:H71"/>
    <mergeCell ref="K71:L71"/>
    <mergeCell ref="A72:E72"/>
    <mergeCell ref="A73:E73"/>
    <mergeCell ref="G73:H73"/>
    <mergeCell ref="K73:L73"/>
    <mergeCell ref="A24:G24"/>
    <mergeCell ref="A65:L65"/>
    <mergeCell ref="A66:L66"/>
    <mergeCell ref="A67:E67"/>
    <mergeCell ref="A68:E68"/>
    <mergeCell ref="G68:H68"/>
    <mergeCell ref="K68:L68"/>
    <mergeCell ref="A5:N5"/>
    <mergeCell ref="A6:N6"/>
    <mergeCell ref="A7:N7"/>
    <mergeCell ref="A2:N2"/>
    <mergeCell ref="A3:N3"/>
    <mergeCell ref="A4:N4"/>
    <mergeCell ref="F19:I19"/>
    <mergeCell ref="J15:K15"/>
    <mergeCell ref="A13:E13"/>
    <mergeCell ref="A14:E14"/>
    <mergeCell ref="B18:C18"/>
  </mergeCells>
  <conditionalFormatting sqref="H25:H62">
    <cfRule type="cellIs" dxfId="0" priority="1" stopIfTrue="1" operator="equal">
      <formula>0</formula>
    </cfRule>
  </conditionalFormatting>
  <pageMargins left="0.7" right="0.7" top="0.75" bottom="0.75" header="0.3" footer="0.3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workbookViewId="0">
      <selection activeCell="F16" sqref="F16"/>
    </sheetView>
  </sheetViews>
  <sheetFormatPr defaultRowHeight="12.75" x14ac:dyDescent="0.2"/>
  <cols>
    <col min="1" max="1" width="23" customWidth="1"/>
    <col min="4" max="4" width="36.85546875" customWidth="1"/>
    <col min="5" max="5" width="27.42578125" customWidth="1"/>
    <col min="6" max="6" width="27.140625" customWidth="1"/>
    <col min="7" max="7" width="0.140625" hidden="1" customWidth="1"/>
    <col min="8" max="8" width="9.140625" hidden="1" customWidth="1"/>
  </cols>
  <sheetData>
    <row r="3" spans="1:7" ht="15.75" x14ac:dyDescent="0.25">
      <c r="A3" s="171" t="s">
        <v>41</v>
      </c>
      <c r="B3" s="171"/>
      <c r="C3" s="171"/>
      <c r="D3" s="171"/>
      <c r="E3" s="171"/>
      <c r="F3" s="171"/>
      <c r="G3" s="171"/>
    </row>
    <row r="4" spans="1:7" ht="15.75" x14ac:dyDescent="0.2">
      <c r="A4" s="172" t="s">
        <v>65</v>
      </c>
      <c r="B4" s="172"/>
      <c r="C4" s="172"/>
      <c r="D4" s="172"/>
      <c r="E4" s="172"/>
      <c r="F4" s="172"/>
      <c r="G4" s="172"/>
    </row>
    <row r="5" spans="1:7" ht="15.75" x14ac:dyDescent="0.25">
      <c r="A5" s="173" t="s">
        <v>42</v>
      </c>
      <c r="B5" s="173"/>
      <c r="C5" s="173"/>
      <c r="D5" s="173"/>
      <c r="E5" s="173"/>
      <c r="F5" s="173"/>
      <c r="G5" s="173"/>
    </row>
    <row r="6" spans="1:7" ht="15.75" x14ac:dyDescent="0.25">
      <c r="A6" s="173" t="s">
        <v>57</v>
      </c>
      <c r="B6" s="173"/>
      <c r="C6" s="173"/>
      <c r="D6" s="173"/>
      <c r="E6" s="173"/>
      <c r="F6" s="173"/>
      <c r="G6" s="173"/>
    </row>
    <row r="7" spans="1:7" ht="15.75" x14ac:dyDescent="0.25">
      <c r="A7" s="47" t="s">
        <v>56</v>
      </c>
      <c r="B7" s="47"/>
      <c r="C7" s="47"/>
      <c r="D7" s="47"/>
      <c r="E7" s="47"/>
      <c r="F7" s="47"/>
      <c r="G7" s="47"/>
    </row>
    <row r="8" spans="1:7" ht="18.75" x14ac:dyDescent="0.2">
      <c r="A8" s="174" t="s">
        <v>43</v>
      </c>
      <c r="B8" s="174"/>
      <c r="C8" s="174"/>
      <c r="D8" s="174"/>
      <c r="E8" s="174"/>
      <c r="F8" s="174"/>
      <c r="G8" s="174"/>
    </row>
    <row r="9" spans="1:7" ht="18.75" x14ac:dyDescent="0.3">
      <c r="A9" s="169" t="s">
        <v>44</v>
      </c>
      <c r="B9" s="159"/>
      <c r="C9" s="159"/>
      <c r="D9" s="159"/>
      <c r="E9" s="170"/>
      <c r="F9" s="170"/>
      <c r="G9" s="170"/>
    </row>
    <row r="10" spans="1:7" ht="18.75" x14ac:dyDescent="0.3">
      <c r="A10" s="159" t="s">
        <v>45</v>
      </c>
      <c r="B10" s="159"/>
      <c r="C10" s="159"/>
      <c r="D10" s="159"/>
      <c r="E10" s="160"/>
      <c r="F10" s="160"/>
      <c r="G10" s="160"/>
    </row>
    <row r="11" spans="1:7" ht="18.75" x14ac:dyDescent="0.3">
      <c r="A11" s="159" t="s">
        <v>46</v>
      </c>
      <c r="B11" s="159"/>
      <c r="C11" s="159"/>
      <c r="D11" s="159"/>
      <c r="E11" s="160"/>
      <c r="F11" s="160"/>
      <c r="G11" s="160"/>
    </row>
    <row r="12" spans="1:7" ht="18.75" x14ac:dyDescent="0.3">
      <c r="A12" s="161"/>
      <c r="B12" s="161"/>
      <c r="C12" s="161"/>
      <c r="D12" s="161"/>
      <c r="E12" s="160"/>
      <c r="F12" s="160"/>
      <c r="G12" s="160"/>
    </row>
    <row r="13" spans="1:7" ht="18.75" x14ac:dyDescent="0.3">
      <c r="A13" s="161"/>
      <c r="B13" s="161"/>
      <c r="C13" s="161"/>
      <c r="D13" s="161"/>
      <c r="E13" s="160"/>
      <c r="F13" s="160"/>
      <c r="G13" s="160"/>
    </row>
    <row r="14" spans="1:7" ht="13.5" thickBot="1" x14ac:dyDescent="0.25">
      <c r="A14" s="162"/>
      <c r="B14" s="162"/>
      <c r="C14" s="162"/>
      <c r="D14" s="162"/>
      <c r="E14" s="162"/>
      <c r="F14" s="162"/>
      <c r="G14" s="162"/>
    </row>
    <row r="15" spans="1:7" ht="72.75" customHeight="1" thickBot="1" x14ac:dyDescent="0.25">
      <c r="A15" s="163" t="s">
        <v>47</v>
      </c>
      <c r="B15" s="164"/>
      <c r="C15" s="164"/>
      <c r="D15" s="165"/>
      <c r="E15" s="33" t="s">
        <v>48</v>
      </c>
      <c r="F15" s="63" t="s">
        <v>49</v>
      </c>
      <c r="G15" s="34"/>
    </row>
    <row r="16" spans="1:7" ht="30.75" customHeight="1" thickBot="1" x14ac:dyDescent="0.3">
      <c r="A16" s="166" t="s">
        <v>50</v>
      </c>
      <c r="B16" s="167"/>
      <c r="C16" s="167"/>
      <c r="D16" s="168"/>
      <c r="E16" s="62">
        <f>Cigaretes!H63</f>
        <v>0</v>
      </c>
      <c r="F16" s="35">
        <f>Cigaretes!N63</f>
        <v>0</v>
      </c>
      <c r="G16" s="34"/>
    </row>
    <row r="17" spans="1:7" ht="15" x14ac:dyDescent="0.2">
      <c r="A17" s="36"/>
      <c r="B17" s="37"/>
      <c r="C17" s="37"/>
      <c r="D17" s="37"/>
      <c r="E17" s="38"/>
      <c r="F17" s="39"/>
      <c r="G17" s="40"/>
    </row>
    <row r="18" spans="1:7" ht="32.25" customHeight="1" x14ac:dyDescent="0.25">
      <c r="A18" s="41" t="s">
        <v>51</v>
      </c>
      <c r="B18" s="41"/>
      <c r="C18" s="157"/>
      <c r="D18" s="157"/>
      <c r="E18" s="157"/>
      <c r="F18" s="157"/>
      <c r="G18" s="42"/>
    </row>
    <row r="19" spans="1:7" ht="15.75" x14ac:dyDescent="0.25">
      <c r="A19" s="43"/>
      <c r="B19" s="43"/>
      <c r="C19" s="155" t="s">
        <v>4</v>
      </c>
      <c r="D19" s="155"/>
      <c r="E19" s="156" t="s">
        <v>52</v>
      </c>
      <c r="F19" s="156"/>
      <c r="G19" s="44" t="s">
        <v>5</v>
      </c>
    </row>
    <row r="20" spans="1:7" ht="31.5" x14ac:dyDescent="0.25">
      <c r="A20" s="45" t="s">
        <v>53</v>
      </c>
      <c r="B20" s="41"/>
      <c r="C20" s="157"/>
      <c r="D20" s="157"/>
      <c r="E20" s="157"/>
      <c r="F20" s="157"/>
      <c r="G20" s="46"/>
    </row>
    <row r="21" spans="1:7" ht="15.75" x14ac:dyDescent="0.25">
      <c r="A21" s="43"/>
      <c r="B21" s="43"/>
      <c r="C21" s="158" t="s">
        <v>4</v>
      </c>
      <c r="D21" s="158"/>
      <c r="E21" s="156" t="s">
        <v>54</v>
      </c>
      <c r="F21" s="156"/>
      <c r="G21" s="44" t="s">
        <v>5</v>
      </c>
    </row>
    <row r="22" spans="1:7" ht="15.75" x14ac:dyDescent="0.25">
      <c r="A22" s="41" t="s">
        <v>55</v>
      </c>
      <c r="B22" s="41"/>
      <c r="C22" s="41"/>
      <c r="D22" s="41"/>
      <c r="E22" s="41"/>
      <c r="F22" s="41"/>
      <c r="G22" s="41"/>
    </row>
  </sheetData>
  <mergeCells count="26">
    <mergeCell ref="A9:D9"/>
    <mergeCell ref="E9:G9"/>
    <mergeCell ref="A3:G3"/>
    <mergeCell ref="A4:G4"/>
    <mergeCell ref="A5:G5"/>
    <mergeCell ref="A6:G6"/>
    <mergeCell ref="A8:G8"/>
    <mergeCell ref="C18:D18"/>
    <mergeCell ref="E18:F18"/>
    <mergeCell ref="A10:D10"/>
    <mergeCell ref="E10:G10"/>
    <mergeCell ref="A11:D11"/>
    <mergeCell ref="E11:G11"/>
    <mergeCell ref="A12:D12"/>
    <mergeCell ref="E12:G12"/>
    <mergeCell ref="A13:D13"/>
    <mergeCell ref="E13:G13"/>
    <mergeCell ref="A14:G14"/>
    <mergeCell ref="A15:D15"/>
    <mergeCell ref="A16:D16"/>
    <mergeCell ref="C19:D19"/>
    <mergeCell ref="E19:F19"/>
    <mergeCell ref="C20:D20"/>
    <mergeCell ref="E20:F20"/>
    <mergeCell ref="C21:D21"/>
    <mergeCell ref="E21:F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Sandra Gaile</cp:lastModifiedBy>
  <cp:lastPrinted>2016-06-21T13:45:48Z</cp:lastPrinted>
  <dcterms:created xsi:type="dcterms:W3CDTF">2015-06-12T07:27:43Z</dcterms:created>
  <dcterms:modified xsi:type="dcterms:W3CDTF">2016-06-22T08:24:32Z</dcterms:modified>
</cp:coreProperties>
</file>